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Google Drive\Lap of Tasmania (Internal)\Content\Cost Comparison\"/>
    </mc:Choice>
  </mc:AlternateContent>
  <xr:revisionPtr revIDLastSave="0" documentId="13_ncr:1_{21B858BE-ADBC-4E26-92B8-180A778FA906}" xr6:coauthVersionLast="47" xr6:coauthVersionMax="47" xr10:uidLastSave="{00000000-0000-0000-0000-000000000000}"/>
  <bookViews>
    <workbookView xWindow="57480" yWindow="5565" windowWidth="38640" windowHeight="21120" activeTab="1" xr2:uid="{4118B441-BC9B-4B94-B6EB-D0D5E756968D}"/>
  </bookViews>
  <sheets>
    <sheet name="Cost Calculator" sheetId="1" r:id="rId1"/>
    <sheet name="Data for Calcula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33" i="1" l="1"/>
  <c r="F27" i="1"/>
  <c r="E27" i="1"/>
  <c r="G33" i="1"/>
  <c r="R18" i="2"/>
  <c r="Q18" i="2"/>
  <c r="R17" i="2"/>
  <c r="Q17" i="2"/>
  <c r="R16" i="2"/>
  <c r="R15" i="2"/>
  <c r="R14" i="2"/>
  <c r="Q16" i="2"/>
  <c r="Q15" i="2"/>
  <c r="Q14" i="2"/>
  <c r="G30" i="1"/>
  <c r="H33" i="1" l="1"/>
  <c r="F33" i="1"/>
  <c r="F28" i="1"/>
  <c r="E28" i="1"/>
  <c r="H32" i="1"/>
  <c r="G32" i="1"/>
  <c r="F32" i="1"/>
  <c r="E32" i="1"/>
  <c r="H30" i="1"/>
  <c r="H29" i="1"/>
  <c r="H31" i="1" s="1"/>
  <c r="G29" i="1"/>
  <c r="G31" i="1" s="1"/>
  <c r="E34" i="1" l="1"/>
  <c r="F34" i="1"/>
  <c r="G34" i="1"/>
  <c r="H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Q13" authorId="0" shapeId="0" xr:uid="{1B3D1C2A-8E78-413A-90BC-EC39010EB7E2}">
      <text>
        <r>
          <rPr>
            <sz val="9"/>
            <color indexed="81"/>
            <rFont val="Tahoma"/>
            <family val="2"/>
          </rPr>
          <t>10-17 Jan</t>
        </r>
      </text>
    </comment>
    <comment ref="R13" authorId="0" shapeId="0" xr:uid="{B961504E-2B91-43AF-BCA8-0EC74C0F2810}">
      <text>
        <r>
          <rPr>
            <sz val="9"/>
            <color indexed="81"/>
            <rFont val="Tahoma"/>
            <family val="2"/>
          </rPr>
          <t>10-17 Jul</t>
        </r>
      </text>
    </comment>
  </commentList>
</comments>
</file>

<file path=xl/sharedStrings.xml><?xml version="1.0" encoding="utf-8"?>
<sst xmlns="http://schemas.openxmlformats.org/spreadsheetml/2006/main" count="113" uniqueCount="84">
  <si>
    <t>Accommodation</t>
  </si>
  <si>
    <t>Vehicle Rental</t>
  </si>
  <si>
    <t>Accommodation (per night)</t>
  </si>
  <si>
    <t>Flights to Tasmania (return)</t>
  </si>
  <si>
    <t>Season</t>
  </si>
  <si>
    <t>Transport from Airport back Home</t>
  </si>
  <si>
    <t>Your rental vehicle (no camping)</t>
  </si>
  <si>
    <t>Your own vehicle (camping)</t>
  </si>
  <si>
    <t>Your rental vehicle (camping)</t>
  </si>
  <si>
    <t>Fuel</t>
  </si>
  <si>
    <t>Ferry tickets (return)</t>
  </si>
  <si>
    <t>Your Holiday Information</t>
  </si>
  <si>
    <t>Total Cost</t>
  </si>
  <si>
    <t>High</t>
  </si>
  <si>
    <t>Low</t>
  </si>
  <si>
    <t>Medium</t>
  </si>
  <si>
    <t>Hotel/B&amp;B Style</t>
  </si>
  <si>
    <t>Budget</t>
  </si>
  <si>
    <t>Average</t>
  </si>
  <si>
    <t>Expensive</t>
  </si>
  <si>
    <t>Your Own vehicle (no camping)</t>
  </si>
  <si>
    <t>Small</t>
  </si>
  <si>
    <t>Large</t>
  </si>
  <si>
    <t>Campervan</t>
  </si>
  <si>
    <t>Motorhome</t>
  </si>
  <si>
    <t>Accommodation Style for Hotels/B&amp;Bs</t>
  </si>
  <si>
    <t>Holiday Season</t>
  </si>
  <si>
    <t>Select your own vehicle</t>
  </si>
  <si>
    <t>Select your rental vehicle</t>
  </si>
  <si>
    <t>Free Camp</t>
  </si>
  <si>
    <t>Caravan Park</t>
  </si>
  <si>
    <t>Hotel/B&amp;B</t>
  </si>
  <si>
    <t>Flights</t>
  </si>
  <si>
    <t>Car</t>
  </si>
  <si>
    <t>4WD + Caravan</t>
  </si>
  <si>
    <t>Per person (return)</t>
  </si>
  <si>
    <t>- 2 adults</t>
  </si>
  <si>
    <t>Ferry Assumptions</t>
  </si>
  <si>
    <t>Vehicle rental and fuel consumption</t>
  </si>
  <si>
    <t>CP is for powered site</t>
  </si>
  <si>
    <t>4WD</t>
  </si>
  <si>
    <t>Fuel Consumption (L/100km)</t>
  </si>
  <si>
    <t>Total Days in Tasmania (incl. part days)</t>
  </si>
  <si>
    <t>Total Driving Distance (km)</t>
  </si>
  <si>
    <t>Transport from Home to Airport (cost of petrol, taxi/Uber, or train)</t>
  </si>
  <si>
    <t>Airport Parking (if not taking a taxi/Uber/train)</t>
  </si>
  <si>
    <t>Fuel to drive to Geelong Ferry Terminal</t>
  </si>
  <si>
    <t>Fuel to drive home from Geelong Ferry Terminal</t>
  </si>
  <si>
    <t>Distance by Road to Geelong Ferry Terminal (km)</t>
  </si>
  <si>
    <t>How to Use this Calculator</t>
  </si>
  <si>
    <r>
      <t xml:space="preserve">Fill in all the </t>
    </r>
    <r>
      <rPr>
        <b/>
        <sz val="11"/>
        <color rgb="FF00B050"/>
        <rFont val="Calibri"/>
        <family val="2"/>
        <scheme val="minor"/>
      </rPr>
      <t>green</t>
    </r>
    <r>
      <rPr>
        <sz val="11"/>
        <color theme="1"/>
        <rFont val="Calibri"/>
        <family val="2"/>
        <scheme val="minor"/>
      </rPr>
      <t xml:space="preserve"> cells only:
- Some will present you with a 'pick list' for you to choose from
- Some need you to type a number
The light grey and blue cells will calculate by themselves.
The dark grey cells aren't relevant and can be ignored.
</t>
    </r>
  </si>
  <si>
    <t>Cost Calculator - Fly / Drive / Stay</t>
  </si>
  <si>
    <t>Handy Travel Planning Information</t>
  </si>
  <si>
    <t>Car Rental Guide</t>
  </si>
  <si>
    <t>Accommodation Guides</t>
  </si>
  <si>
    <t>Free Itineraries</t>
  </si>
  <si>
    <t>Discount Codes</t>
  </si>
  <si>
    <t>Motorhome Rental Guide</t>
  </si>
  <si>
    <t>Campervan Rental Guide</t>
  </si>
  <si>
    <t>10-17 January 2027</t>
  </si>
  <si>
    <t>10-17 July 2026</t>
  </si>
  <si>
    <t>Final Numbers Used in the Calculator</t>
  </si>
  <si>
    <t>- 4WD = Nissan Patrol</t>
  </si>
  <si>
    <t>- Campervan / Motorhome are 8m long</t>
  </si>
  <si>
    <t>- Car = Hyundai i30</t>
  </si>
  <si>
    <t>Jan</t>
  </si>
  <si>
    <t>Jul</t>
  </si>
  <si>
    <t>LeisureRent / Cruisin</t>
  </si>
  <si>
    <t>Campervan is 2-berth (no shower or toilet)</t>
  </si>
  <si>
    <t>Motorhome is 4-berth with toilet/shower</t>
  </si>
  <si>
    <t>Vehicle booked 3 months ahead.</t>
  </si>
  <si>
    <t>No LAPOFTAS discount applied</t>
  </si>
  <si>
    <t>High = Dec-Mar or Holidays | Low = Apr-Nov</t>
  </si>
  <si>
    <t>Price of Vehicle Fuel ($)</t>
  </si>
  <si>
    <t>Fly to TAS
Rent a Car
Stay in Hotels / B&amp;Bs</t>
  </si>
  <si>
    <t>Fly to TAS
Rent a Van or Motorhome
Camping Accommodation</t>
  </si>
  <si>
    <t>Sail on Ferry
BYO Car
Stay in Hotels / B&amp;Bs</t>
  </si>
  <si>
    <t>Sail on Ferry
BYO Van/Motorhome/Caravan
Camping Accommodation</t>
  </si>
  <si>
    <t>Adjusting these fields will result in prices changing in the table below</t>
  </si>
  <si>
    <t>The value in this sheet are what the calculator on the main tab is using (research October 2026). You can adjust these numbers if you feel they aren't quite right for your circumstances.</t>
  </si>
  <si>
    <t>Ferry (return)</t>
  </si>
  <si>
    <t>If you were to camp… How many nights free-camping?</t>
  </si>
  <si>
    <t>If you were to camp… How many nights in a caravan park?</t>
  </si>
  <si>
    <t>Total night in Tasmania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</si>
</sst>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i/>
      <sz val="11"/>
      <color theme="1"/>
      <name val="Calibri"/>
      <family val="2"/>
      <scheme val="minor"/>
    </font>
    <font>
      <i/>
      <sz val="10"/>
      <color theme="1"/>
      <name val="Calibri"/>
      <family val="2"/>
      <scheme val="minor"/>
    </font>
    <font>
      <b/>
      <sz val="11"/>
      <color rgb="FF00B050"/>
      <name val="Calibri"/>
      <family val="2"/>
      <scheme val="minor"/>
    </font>
    <font>
      <sz val="12"/>
      <color theme="1"/>
      <name val="Calibri"/>
      <family val="2"/>
      <scheme val="minor"/>
    </font>
    <font>
      <b/>
      <sz val="32"/>
      <color theme="1"/>
      <name val="Calibri"/>
      <family val="2"/>
      <scheme val="minor"/>
    </font>
    <font>
      <u/>
      <sz val="11"/>
      <color theme="10"/>
      <name val="Calibri"/>
      <family val="2"/>
      <scheme val="minor"/>
    </font>
    <font>
      <u/>
      <sz val="12"/>
      <color theme="10"/>
      <name val="Calibri"/>
      <family val="2"/>
      <scheme val="minor"/>
    </font>
    <font>
      <b/>
      <sz val="11"/>
      <color rgb="FFC00000"/>
      <name val="Calibri"/>
      <family val="2"/>
      <scheme val="minor"/>
    </font>
    <font>
      <sz val="9"/>
      <color indexed="81"/>
      <name val="Tahoma"/>
      <family val="2"/>
    </font>
    <font>
      <b/>
      <sz val="18"/>
      <color theme="1"/>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1"/>
        <bgColor indexed="64"/>
      </patternFill>
    </fill>
    <fill>
      <patternFill patternType="solid">
        <fgColor theme="7" tint="0.79998168889431442"/>
        <bgColor indexed="64"/>
      </patternFill>
    </fill>
    <fill>
      <patternFill patternType="solid">
        <fgColor theme="1" tint="0.249977111117893"/>
        <bgColor indexed="64"/>
      </patternFill>
    </fill>
    <fill>
      <patternFill patternType="solid">
        <fgColor theme="6" tint="0.79998168889431442"/>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ck">
        <color auto="1"/>
      </right>
      <top/>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135">
    <xf numFmtId="0" fontId="0" fillId="0" borderId="0" xfId="0"/>
    <xf numFmtId="0" fontId="2" fillId="0" borderId="0" xfId="0" applyFont="1"/>
    <xf numFmtId="0" fontId="0" fillId="0" borderId="0" xfId="0" applyAlignment="1">
      <alignment horizontal="right"/>
    </xf>
    <xf numFmtId="0" fontId="0" fillId="0" borderId="0" xfId="0" applyAlignment="1">
      <alignment wrapText="1"/>
    </xf>
    <xf numFmtId="0" fontId="0" fillId="0" borderId="0" xfId="0" applyAlignment="1">
      <alignment vertical="top"/>
    </xf>
    <xf numFmtId="0" fontId="0" fillId="7" borderId="1" xfId="0" applyFill="1" applyBorder="1" applyAlignment="1">
      <alignment horizontal="center" wrapText="1"/>
    </xf>
    <xf numFmtId="0" fontId="0" fillId="7" borderId="1" xfId="0" applyFill="1" applyBorder="1" applyAlignment="1">
      <alignment horizontal="center" vertical="top"/>
    </xf>
    <xf numFmtId="0" fontId="0" fillId="7" borderId="4" xfId="0" applyFill="1" applyBorder="1" applyAlignment="1">
      <alignment horizontal="center" wrapText="1"/>
    </xf>
    <xf numFmtId="0" fontId="0" fillId="0" borderId="13" xfId="0" applyBorder="1" applyAlignment="1">
      <alignment wrapText="1"/>
    </xf>
    <xf numFmtId="0" fontId="0" fillId="0" borderId="2" xfId="0" applyBorder="1" applyAlignment="1">
      <alignment horizontal="right"/>
    </xf>
    <xf numFmtId="0" fontId="0" fillId="0" borderId="2" xfId="0" applyBorder="1" applyAlignment="1">
      <alignment horizontal="center"/>
    </xf>
    <xf numFmtId="164" fontId="2" fillId="8" borderId="2" xfId="1" applyNumberFormat="1" applyFont="1" applyFill="1" applyBorder="1" applyAlignment="1">
      <alignment horizontal="center"/>
    </xf>
    <xf numFmtId="164" fontId="2" fillId="8" borderId="1" xfId="1" applyNumberFormat="1" applyFont="1" applyFill="1" applyBorder="1" applyAlignment="1">
      <alignment horizontal="center"/>
    </xf>
    <xf numFmtId="164" fontId="0" fillId="0" borderId="0" xfId="1" applyNumberFormat="1" applyFont="1"/>
    <xf numFmtId="0" fontId="6" fillId="0" borderId="0" xfId="0" applyFont="1"/>
    <xf numFmtId="0" fontId="6" fillId="0" borderId="0" xfId="0" quotePrefix="1" applyFont="1"/>
    <xf numFmtId="164" fontId="0" fillId="0" borderId="0" xfId="1" applyNumberFormat="1" applyFont="1" applyBorder="1"/>
    <xf numFmtId="0" fontId="6" fillId="0" borderId="0" xfId="0" applyFont="1" applyAlignment="1">
      <alignment horizontal="left"/>
    </xf>
    <xf numFmtId="0" fontId="0" fillId="0" borderId="0" xfId="0" applyAlignment="1">
      <alignment horizontal="center" vertical="center"/>
    </xf>
    <xf numFmtId="17" fontId="0" fillId="0" borderId="0" xfId="0" applyNumberFormat="1"/>
    <xf numFmtId="44" fontId="4" fillId="2" borderId="2" xfId="0" applyNumberFormat="1" applyFont="1" applyFill="1" applyBorder="1" applyAlignment="1">
      <alignment horizontal="right" wrapText="1"/>
    </xf>
    <xf numFmtId="0" fontId="3" fillId="2" borderId="2" xfId="0" applyFont="1" applyFill="1" applyBorder="1" applyAlignment="1">
      <alignment horizontal="center" vertical="top" wrapText="1"/>
    </xf>
    <xf numFmtId="164" fontId="0" fillId="7" borderId="1" xfId="1" applyNumberFormat="1" applyFont="1" applyFill="1" applyBorder="1" applyAlignment="1">
      <alignment horizontal="left" wrapText="1"/>
    </xf>
    <xf numFmtId="164" fontId="0" fillId="7" borderId="3" xfId="1" applyNumberFormat="1" applyFont="1" applyFill="1" applyBorder="1" applyAlignment="1">
      <alignment horizontal="left" wrapText="1"/>
    </xf>
    <xf numFmtId="164" fontId="0" fillId="4" borderId="3" xfId="1" applyNumberFormat="1" applyFont="1" applyFill="1" applyBorder="1" applyAlignment="1">
      <alignment horizontal="left" wrapText="1"/>
    </xf>
    <xf numFmtId="164" fontId="0" fillId="4" borderId="1" xfId="1" applyNumberFormat="1" applyFont="1" applyFill="1" applyBorder="1" applyAlignment="1">
      <alignment horizontal="left" wrapText="1"/>
    </xf>
    <xf numFmtId="164" fontId="0" fillId="7" borderId="4" xfId="1" applyNumberFormat="1" applyFont="1" applyFill="1" applyBorder="1" applyAlignment="1">
      <alignment horizontal="left" wrapText="1"/>
    </xf>
    <xf numFmtId="164" fontId="0" fillId="4" borderId="4" xfId="1" applyNumberFormat="1" applyFont="1" applyFill="1" applyBorder="1" applyAlignment="1">
      <alignment horizontal="left" wrapText="1"/>
    </xf>
    <xf numFmtId="0" fontId="0" fillId="9" borderId="7" xfId="0" applyFill="1" applyBorder="1" applyAlignment="1">
      <alignment vertical="top"/>
    </xf>
    <xf numFmtId="0" fontId="0" fillId="9" borderId="8" xfId="0" applyFill="1" applyBorder="1" applyAlignment="1">
      <alignment vertical="top"/>
    </xf>
    <xf numFmtId="0" fontId="0" fillId="9" borderId="9" xfId="0" applyFill="1" applyBorder="1" applyAlignment="1">
      <alignment vertical="top"/>
    </xf>
    <xf numFmtId="0" fontId="0" fillId="9" borderId="10" xfId="0" applyFill="1" applyBorder="1" applyAlignment="1">
      <alignment wrapText="1"/>
    </xf>
    <xf numFmtId="0" fontId="0" fillId="9" borderId="0" xfId="0" applyFill="1" applyAlignment="1">
      <alignment wrapText="1"/>
    </xf>
    <xf numFmtId="0" fontId="0" fillId="9" borderId="12" xfId="0" applyFill="1" applyBorder="1" applyAlignment="1">
      <alignment wrapText="1"/>
    </xf>
    <xf numFmtId="0" fontId="0" fillId="9" borderId="13" xfId="0" applyFill="1" applyBorder="1" applyAlignment="1">
      <alignment wrapText="1"/>
    </xf>
    <xf numFmtId="0" fontId="0" fillId="9" borderId="0" xfId="0" applyFill="1"/>
    <xf numFmtId="0" fontId="0" fillId="9" borderId="0" xfId="0" applyFill="1" applyAlignment="1">
      <alignment vertical="top"/>
    </xf>
    <xf numFmtId="0" fontId="0" fillId="9" borderId="0" xfId="0" applyFill="1" applyAlignment="1">
      <alignment horizontal="right" wrapText="1"/>
    </xf>
    <xf numFmtId="0" fontId="0" fillId="3" borderId="4" xfId="0" applyFill="1" applyBorder="1" applyAlignment="1" applyProtection="1">
      <alignment horizontal="center"/>
      <protection locked="0"/>
    </xf>
    <xf numFmtId="0" fontId="0" fillId="3" borderId="1" xfId="0" applyFill="1" applyBorder="1" applyAlignment="1" applyProtection="1">
      <alignment horizontal="center"/>
      <protection locked="0"/>
    </xf>
    <xf numFmtId="164" fontId="0" fillId="3" borderId="1" xfId="1" applyNumberFormat="1" applyFont="1" applyFill="1" applyBorder="1" applyAlignment="1" applyProtection="1">
      <alignment horizontal="left" wrapText="1"/>
      <protection locked="0"/>
    </xf>
    <xf numFmtId="164" fontId="0" fillId="3" borderId="3" xfId="1" applyNumberFormat="1" applyFont="1" applyFill="1" applyBorder="1" applyAlignment="1" applyProtection="1">
      <alignment horizontal="left" wrapText="1"/>
      <protection locked="0"/>
    </xf>
    <xf numFmtId="0" fontId="4" fillId="4" borderId="7" xfId="0" applyFont="1" applyFill="1" applyBorder="1" applyAlignment="1">
      <alignment vertical="center"/>
    </xf>
    <xf numFmtId="0" fontId="4" fillId="4" borderId="9" xfId="0" applyFont="1" applyFill="1" applyBorder="1" applyAlignment="1">
      <alignment vertical="center"/>
    </xf>
    <xf numFmtId="0" fontId="4" fillId="9" borderId="0" xfId="0" applyFont="1" applyFill="1" applyAlignment="1">
      <alignment vertical="center"/>
    </xf>
    <xf numFmtId="0" fontId="0" fillId="4" borderId="10" xfId="0" applyFill="1" applyBorder="1" applyAlignment="1">
      <alignment vertical="top"/>
    </xf>
    <xf numFmtId="0" fontId="4" fillId="4" borderId="11" xfId="0" applyFont="1" applyFill="1" applyBorder="1" applyAlignment="1">
      <alignment vertical="center"/>
    </xf>
    <xf numFmtId="0" fontId="0" fillId="4" borderId="10" xfId="0" applyFill="1" applyBorder="1" applyAlignment="1">
      <alignment wrapText="1"/>
    </xf>
    <xf numFmtId="0" fontId="0" fillId="4" borderId="11" xfId="0" applyFill="1" applyBorder="1" applyAlignment="1">
      <alignment wrapText="1"/>
    </xf>
    <xf numFmtId="0" fontId="0" fillId="4" borderId="12" xfId="0" applyFill="1" applyBorder="1" applyAlignment="1">
      <alignment wrapText="1"/>
    </xf>
    <xf numFmtId="0" fontId="4" fillId="9" borderId="21"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5" fillId="9" borderId="0" xfId="0" applyFont="1" applyFill="1" applyAlignment="1">
      <alignment horizontal="right" wrapText="1"/>
    </xf>
    <xf numFmtId="0" fontId="0" fillId="4" borderId="7" xfId="0" applyFill="1" applyBorder="1" applyAlignment="1">
      <alignment wrapText="1"/>
    </xf>
    <xf numFmtId="0" fontId="0" fillId="4" borderId="9" xfId="0" applyFill="1" applyBorder="1" applyAlignment="1">
      <alignment wrapText="1"/>
    </xf>
    <xf numFmtId="0" fontId="0" fillId="4" borderId="10" xfId="0" applyFill="1" applyBorder="1"/>
    <xf numFmtId="0" fontId="4" fillId="4" borderId="11" xfId="0" applyFont="1" applyFill="1" applyBorder="1" applyAlignment="1">
      <alignment wrapText="1"/>
    </xf>
    <xf numFmtId="0" fontId="2" fillId="4" borderId="11" xfId="0" applyFont="1" applyFill="1" applyBorder="1" applyAlignment="1">
      <alignment horizontal="left" wrapText="1"/>
    </xf>
    <xf numFmtId="0" fontId="8" fillId="9" borderId="0" xfId="0" applyFont="1" applyFill="1" applyAlignment="1">
      <alignment vertical="center"/>
    </xf>
    <xf numFmtId="0" fontId="8" fillId="4" borderId="10" xfId="0" applyFont="1" applyFill="1" applyBorder="1" applyAlignment="1">
      <alignment vertical="center"/>
    </xf>
    <xf numFmtId="0" fontId="11" fillId="4" borderId="11" xfId="2" applyFont="1" applyFill="1" applyBorder="1" applyAlignment="1" applyProtection="1">
      <alignment vertical="center" wrapText="1"/>
    </xf>
    <xf numFmtId="0" fontId="8" fillId="9" borderId="0" xfId="0" applyFont="1" applyFill="1" applyAlignment="1">
      <alignment vertical="center" wrapText="1"/>
    </xf>
    <xf numFmtId="0" fontId="3" fillId="9" borderId="0" xfId="0" applyFont="1" applyFill="1" applyAlignment="1">
      <alignment vertical="center"/>
    </xf>
    <xf numFmtId="0" fontId="0" fillId="4" borderId="14" xfId="0" applyFill="1" applyBorder="1" applyAlignment="1">
      <alignment wrapText="1"/>
    </xf>
    <xf numFmtId="0" fontId="0" fillId="9" borderId="0" xfId="0" applyFill="1" applyAlignment="1">
      <alignment horizontal="center" wrapText="1"/>
    </xf>
    <xf numFmtId="0" fontId="8" fillId="0" borderId="0" xfId="0" applyFont="1" applyAlignment="1">
      <alignment vertical="center"/>
    </xf>
    <xf numFmtId="0" fontId="2" fillId="8" borderId="1" xfId="0" applyFont="1" applyFill="1" applyBorder="1" applyAlignment="1">
      <alignment horizontal="center" wrapText="1"/>
    </xf>
    <xf numFmtId="164" fontId="2" fillId="8" borderId="1" xfId="1" applyNumberFormat="1" applyFont="1" applyFill="1" applyBorder="1" applyAlignment="1">
      <alignment horizontal="center" vertical="top"/>
    </xf>
    <xf numFmtId="164" fontId="0" fillId="0" borderId="6" xfId="1" applyNumberFormat="1" applyFont="1" applyBorder="1" applyAlignment="1" applyProtection="1">
      <protection locked="0"/>
    </xf>
    <xf numFmtId="164" fontId="0" fillId="0" borderId="2" xfId="1" applyNumberFormat="1" applyFont="1" applyBorder="1" applyAlignment="1" applyProtection="1">
      <protection locked="0"/>
    </xf>
    <xf numFmtId="164" fontId="0" fillId="0" borderId="2" xfId="1" applyNumberFormat="1" applyFont="1" applyBorder="1" applyProtection="1">
      <protection locked="0"/>
    </xf>
    <xf numFmtId="164" fontId="0" fillId="0" borderId="1" xfId="1" applyNumberFormat="1" applyFont="1" applyBorder="1" applyAlignment="1" applyProtection="1">
      <alignment vertical="center"/>
      <protection locked="0"/>
    </xf>
    <xf numFmtId="0" fontId="0" fillId="0" borderId="2" xfId="0" applyBorder="1" applyProtection="1">
      <protection locked="0"/>
    </xf>
    <xf numFmtId="164" fontId="0" fillId="0" borderId="2" xfId="1" applyNumberFormat="1" applyFont="1" applyBorder="1" applyAlignment="1" applyProtection="1">
      <alignment vertical="center"/>
      <protection locked="0"/>
    </xf>
    <xf numFmtId="164" fontId="0" fillId="5" borderId="2" xfId="1" applyNumberFormat="1" applyFont="1" applyFill="1" applyBorder="1" applyProtection="1">
      <protection locked="0"/>
    </xf>
    <xf numFmtId="0" fontId="10" fillId="4" borderId="11" xfId="2" applyFill="1" applyBorder="1" applyAlignment="1" applyProtection="1">
      <alignment vertical="center" wrapText="1"/>
    </xf>
    <xf numFmtId="164" fontId="0" fillId="0" borderId="2" xfId="1" applyNumberFormat="1" applyFont="1" applyBorder="1" applyAlignment="1">
      <alignment horizontal="center"/>
    </xf>
    <xf numFmtId="164" fontId="0" fillId="0" borderId="2" xfId="1" applyNumberFormat="1" applyFont="1" applyBorder="1"/>
    <xf numFmtId="0" fontId="0" fillId="0" borderId="24" xfId="0" applyBorder="1"/>
    <xf numFmtId="0" fontId="2" fillId="0" borderId="24" xfId="0" applyFont="1" applyBorder="1"/>
    <xf numFmtId="44" fontId="0" fillId="0" borderId="0" xfId="0" applyNumberFormat="1"/>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right"/>
    </xf>
    <xf numFmtId="0" fontId="2" fillId="4" borderId="2" xfId="0" applyFont="1" applyFill="1" applyBorder="1" applyAlignment="1">
      <alignment horizontal="center" vertical="center"/>
    </xf>
    <xf numFmtId="0" fontId="12" fillId="0" borderId="0" xfId="0" applyFont="1" applyAlignment="1">
      <alignment horizontal="left" vertical="top" wrapText="1"/>
    </xf>
    <xf numFmtId="0" fontId="14" fillId="0" borderId="0" xfId="0" applyFont="1" applyAlignment="1">
      <alignment horizontal="center" vertical="center"/>
    </xf>
    <xf numFmtId="0" fontId="0" fillId="4" borderId="19" xfId="0" applyFill="1" applyBorder="1" applyAlignment="1">
      <alignment horizontal="right" wrapText="1"/>
    </xf>
    <xf numFmtId="0" fontId="0" fillId="4" borderId="0" xfId="0" applyFill="1" applyAlignment="1">
      <alignment horizontal="right" wrapText="1"/>
    </xf>
    <xf numFmtId="0" fontId="0" fillId="4" borderId="20" xfId="0" applyFill="1" applyBorder="1" applyAlignment="1">
      <alignment horizontal="right" wrapText="1"/>
    </xf>
    <xf numFmtId="0" fontId="0" fillId="9" borderId="0" xfId="0" applyFill="1" applyAlignment="1">
      <alignment horizontal="center" wrapText="1"/>
    </xf>
    <xf numFmtId="0" fontId="9" fillId="9" borderId="0" xfId="0" applyFont="1" applyFill="1" applyAlignment="1">
      <alignment horizontal="center" vertical="center" wrapText="1"/>
    </xf>
    <xf numFmtId="0" fontId="0" fillId="4" borderId="17" xfId="0" applyFill="1" applyBorder="1" applyAlignment="1">
      <alignment horizontal="right" wrapText="1"/>
    </xf>
    <xf numFmtId="0" fontId="0" fillId="4" borderId="21" xfId="0" applyFill="1" applyBorder="1" applyAlignment="1">
      <alignment horizontal="right" wrapText="1"/>
    </xf>
    <xf numFmtId="0" fontId="0" fillId="4" borderId="5" xfId="0" applyFill="1" applyBorder="1" applyAlignment="1">
      <alignment horizontal="right" wrapText="1"/>
    </xf>
    <xf numFmtId="0" fontId="0" fillId="4" borderId="15" xfId="0" applyFill="1" applyBorder="1" applyAlignment="1">
      <alignment horizontal="right" wrapText="1"/>
    </xf>
    <xf numFmtId="0" fontId="0" fillId="4" borderId="22" xfId="0" applyFill="1" applyBorder="1" applyAlignment="1">
      <alignment horizontal="right" wrapText="1"/>
    </xf>
    <xf numFmtId="0" fontId="0" fillId="4" borderId="16" xfId="0" applyFill="1" applyBorder="1" applyAlignment="1">
      <alignment horizontal="right" wrapText="1"/>
    </xf>
    <xf numFmtId="0" fontId="4" fillId="2" borderId="6" xfId="0" applyFont="1" applyFill="1" applyBorder="1" applyAlignment="1">
      <alignment horizontal="right" vertical="top" wrapText="1"/>
    </xf>
    <xf numFmtId="0" fontId="4" fillId="2" borderId="23" xfId="0" applyFont="1" applyFill="1" applyBorder="1" applyAlignment="1">
      <alignment horizontal="right" vertical="top" wrapText="1"/>
    </xf>
    <xf numFmtId="0" fontId="4" fillId="2" borderId="18" xfId="0" applyFont="1" applyFill="1" applyBorder="1" applyAlignment="1">
      <alignment horizontal="right" vertical="top" wrapText="1"/>
    </xf>
    <xf numFmtId="0" fontId="0" fillId="4" borderId="11" xfId="0" applyFill="1" applyBorder="1" applyAlignment="1">
      <alignment horizontal="left" vertical="top" wrapText="1"/>
    </xf>
    <xf numFmtId="0" fontId="4" fillId="9" borderId="10" xfId="0" applyFont="1" applyFill="1" applyBorder="1" applyAlignment="1">
      <alignment horizontal="center" vertical="center"/>
    </xf>
    <xf numFmtId="0" fontId="5" fillId="6" borderId="15" xfId="0" applyFont="1" applyFill="1" applyBorder="1" applyAlignment="1">
      <alignment horizontal="right"/>
    </xf>
    <xf numFmtId="0" fontId="5" fillId="6" borderId="22" xfId="0" applyFont="1" applyFill="1" applyBorder="1" applyAlignment="1">
      <alignment horizontal="right"/>
    </xf>
    <xf numFmtId="0" fontId="5" fillId="6" borderId="16" xfId="0" applyFont="1" applyFill="1" applyBorder="1" applyAlignment="1">
      <alignment horizontal="right"/>
    </xf>
    <xf numFmtId="0" fontId="5" fillId="6" borderId="17" xfId="0" applyFont="1" applyFill="1" applyBorder="1" applyAlignment="1">
      <alignment horizontal="right"/>
    </xf>
    <xf numFmtId="0" fontId="5" fillId="6" borderId="21" xfId="0" applyFont="1" applyFill="1" applyBorder="1" applyAlignment="1">
      <alignment horizontal="right"/>
    </xf>
    <xf numFmtId="0" fontId="5" fillId="6" borderId="5" xfId="0" applyFont="1" applyFill="1" applyBorder="1" applyAlignment="1">
      <alignment horizontal="right"/>
    </xf>
    <xf numFmtId="0" fontId="4" fillId="9" borderId="0" xfId="0" applyFont="1" applyFill="1" applyBorder="1" applyAlignment="1">
      <alignment horizontal="center" vertical="center"/>
    </xf>
    <xf numFmtId="0" fontId="0" fillId="9" borderId="0" xfId="0" applyFill="1" applyBorder="1" applyAlignment="1">
      <alignment wrapText="1"/>
    </xf>
    <xf numFmtId="0" fontId="0" fillId="9" borderId="0" xfId="0" applyFill="1" applyBorder="1" applyAlignment="1">
      <alignment horizontal="right"/>
    </xf>
    <xf numFmtId="0" fontId="0" fillId="3" borderId="0" xfId="0" applyFill="1" applyBorder="1" applyProtection="1">
      <protection locked="0"/>
    </xf>
    <xf numFmtId="0" fontId="0" fillId="0" borderId="0" xfId="0" applyBorder="1"/>
    <xf numFmtId="0" fontId="0" fillId="3" borderId="0" xfId="0" applyFill="1" applyBorder="1" applyAlignment="1" applyProtection="1">
      <alignment horizontal="right"/>
      <protection locked="0"/>
    </xf>
    <xf numFmtId="0" fontId="0" fillId="9" borderId="11" xfId="0" applyFill="1" applyBorder="1" applyAlignment="1">
      <alignment vertical="top"/>
    </xf>
    <xf numFmtId="0" fontId="0" fillId="9" borderId="11" xfId="0" applyFill="1" applyBorder="1"/>
    <xf numFmtId="0" fontId="0" fillId="9" borderId="14" xfId="0" applyFill="1" applyBorder="1"/>
    <xf numFmtId="0" fontId="5" fillId="9" borderId="15" xfId="0" applyFont="1" applyFill="1" applyBorder="1" applyAlignment="1">
      <alignment horizontal="right"/>
    </xf>
    <xf numFmtId="0" fontId="0" fillId="3" borderId="22" xfId="0" applyFill="1" applyBorder="1" applyProtection="1">
      <protection locked="0"/>
    </xf>
    <xf numFmtId="0" fontId="6" fillId="9" borderId="16" xfId="0" applyFont="1" applyFill="1" applyBorder="1" applyAlignment="1">
      <alignment horizontal="center" vertical="center" wrapText="1"/>
    </xf>
    <xf numFmtId="0" fontId="5" fillId="9" borderId="19" xfId="0" applyFont="1" applyFill="1" applyBorder="1" applyAlignment="1">
      <alignment horizontal="right"/>
    </xf>
    <xf numFmtId="0" fontId="6" fillId="9" borderId="20" xfId="0" applyFont="1" applyFill="1" applyBorder="1" applyAlignment="1">
      <alignment horizontal="center" vertical="center" wrapText="1"/>
    </xf>
    <xf numFmtId="0" fontId="5" fillId="9" borderId="17" xfId="0" applyFont="1" applyFill="1" applyBorder="1" applyAlignment="1">
      <alignment horizontal="right"/>
    </xf>
    <xf numFmtId="0" fontId="0" fillId="3" borderId="21" xfId="0" applyFill="1" applyBorder="1" applyProtection="1">
      <protection locked="0"/>
    </xf>
    <xf numFmtId="0" fontId="6" fillId="9" borderId="5" xfId="0" applyFont="1" applyFill="1" applyBorder="1" applyAlignment="1">
      <alignment horizontal="center" vertical="center" wrapText="1"/>
    </xf>
    <xf numFmtId="0" fontId="0" fillId="9" borderId="15" xfId="0" applyFill="1" applyBorder="1" applyAlignment="1">
      <alignment horizontal="right"/>
    </xf>
    <xf numFmtId="0" fontId="0" fillId="3" borderId="22" xfId="0" applyFill="1" applyBorder="1" applyAlignment="1" applyProtection="1">
      <alignment horizontal="right"/>
      <protection locked="0"/>
    </xf>
    <xf numFmtId="0" fontId="6" fillId="9" borderId="16" xfId="0" applyFont="1" applyFill="1" applyBorder="1" applyAlignment="1">
      <alignment horizontal="center" wrapText="1"/>
    </xf>
    <xf numFmtId="0" fontId="0" fillId="9" borderId="19" xfId="0" applyFill="1" applyBorder="1" applyAlignment="1">
      <alignment horizontal="right"/>
    </xf>
    <xf numFmtId="0" fontId="0" fillId="9" borderId="20" xfId="0" applyFill="1" applyBorder="1" applyAlignment="1">
      <alignment wrapText="1"/>
    </xf>
    <xf numFmtId="0" fontId="0" fillId="9" borderId="17" xfId="0" applyFill="1" applyBorder="1" applyAlignment="1">
      <alignment horizontal="right"/>
    </xf>
    <xf numFmtId="44" fontId="0" fillId="3" borderId="21" xfId="1" applyFont="1" applyFill="1" applyBorder="1" applyAlignment="1" applyProtection="1">
      <alignment horizontal="left"/>
      <protection locked="0"/>
    </xf>
    <xf numFmtId="0" fontId="0" fillId="9" borderId="5" xfId="0" applyFill="1" applyBorder="1" applyAlignment="1">
      <alignment wrapText="1"/>
    </xf>
    <xf numFmtId="0" fontId="0" fillId="4" borderId="14" xfId="0" applyFill="1" applyBorder="1" applyAlignment="1">
      <alignment vertical="top"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C1C2"/>
      <color rgb="FFDA2E2E"/>
      <color rgb="FFFF8F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38101</xdr:rowOff>
    </xdr:from>
    <xdr:to>
      <xdr:col>2</xdr:col>
      <xdr:colOff>2521243</xdr:colOff>
      <xdr:row>2</xdr:row>
      <xdr:rowOff>44450</xdr:rowOff>
    </xdr:to>
    <xdr:pic>
      <xdr:nvPicPr>
        <xdr:cNvPr id="3" name="Picture 2">
          <a:extLst>
            <a:ext uri="{FF2B5EF4-FFF2-40B4-BE49-F238E27FC236}">
              <a16:creationId xmlns:a16="http://schemas.microsoft.com/office/drawing/2014/main" id="{4F576640-1679-1A14-717B-63928A514D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1"/>
          <a:ext cx="2867318" cy="54292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apoftasmania.com.au/tasmania-campervan-hire/" TargetMode="External"/><Relationship Id="rId7" Type="http://schemas.openxmlformats.org/officeDocument/2006/relationships/printerSettings" Target="../printerSettings/printerSettings1.bin"/><Relationship Id="rId2" Type="http://schemas.openxmlformats.org/officeDocument/2006/relationships/hyperlink" Target="https://lapoftasmania.com.au/accommodation-guide/" TargetMode="External"/><Relationship Id="rId1" Type="http://schemas.openxmlformats.org/officeDocument/2006/relationships/hyperlink" Target="https://lapoftasmania.com.au/tasmanian-car-hire/" TargetMode="External"/><Relationship Id="rId6" Type="http://schemas.openxmlformats.org/officeDocument/2006/relationships/hyperlink" Target="https://lapoftasmania.com.au/motorhome-hire-in-tasmania/" TargetMode="External"/><Relationship Id="rId5" Type="http://schemas.openxmlformats.org/officeDocument/2006/relationships/hyperlink" Target="https://lapoftasmania.com.au/tasmania-road-trip-itinerary/" TargetMode="External"/><Relationship Id="rId4" Type="http://schemas.openxmlformats.org/officeDocument/2006/relationships/hyperlink" Target="https://lapoftasmania.com.au/partners-and-exclusive-offer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73A1C-6E9D-4739-8AE7-AE9BC6A2F93D}">
  <dimension ref="A1:O56"/>
  <sheetViews>
    <sheetView workbookViewId="0"/>
  </sheetViews>
  <sheetFormatPr defaultRowHeight="14.5" x14ac:dyDescent="0.35"/>
  <cols>
    <col min="1" max="1" width="3.81640625" customWidth="1"/>
    <col min="2" max="2" width="1.81640625" style="3" customWidth="1"/>
    <col min="3" max="3" width="58.7265625" style="3" customWidth="1"/>
    <col min="4" max="4" width="3.54296875" style="3" customWidth="1"/>
    <col min="5" max="5" width="38.7265625" style="3" customWidth="1"/>
    <col min="6" max="6" width="50.81640625" style="3" customWidth="1"/>
    <col min="7" max="8" width="38.7265625" style="3" customWidth="1"/>
    <col min="9" max="9" width="2.26953125" customWidth="1"/>
    <col min="13" max="13" width="20.26953125" bestFit="1" customWidth="1"/>
    <col min="14" max="15" width="6.453125" bestFit="1" customWidth="1"/>
    <col min="16" max="16" width="3" bestFit="1" customWidth="1"/>
  </cols>
  <sheetData>
    <row r="1" spans="1:15" ht="21" customHeight="1" x14ac:dyDescent="0.35">
      <c r="A1" s="35"/>
      <c r="B1" s="32"/>
      <c r="C1" s="32"/>
      <c r="D1" s="32"/>
      <c r="E1" s="91" t="s">
        <v>51</v>
      </c>
      <c r="F1" s="91"/>
      <c r="G1" s="91"/>
      <c r="H1" s="91"/>
      <c r="I1" s="35"/>
      <c r="J1" s="35"/>
      <c r="K1" s="35"/>
      <c r="L1" s="35"/>
      <c r="M1" s="35"/>
      <c r="N1" s="35"/>
      <c r="O1" s="35"/>
    </row>
    <row r="2" spans="1:15" ht="21" customHeight="1" x14ac:dyDescent="0.35">
      <c r="A2" s="35"/>
      <c r="B2" s="32"/>
      <c r="C2" s="32"/>
      <c r="D2" s="32"/>
      <c r="E2" s="91"/>
      <c r="F2" s="91"/>
      <c r="G2" s="91"/>
      <c r="H2" s="91"/>
      <c r="I2" s="35"/>
      <c r="J2" s="35"/>
      <c r="K2" s="35"/>
      <c r="L2" s="35"/>
      <c r="M2" s="35"/>
      <c r="N2" s="35"/>
      <c r="O2" s="35"/>
    </row>
    <row r="3" spans="1:15" ht="15.75" customHeight="1" thickBot="1" x14ac:dyDescent="0.4">
      <c r="A3" s="35"/>
      <c r="B3" s="32"/>
      <c r="C3" s="32"/>
      <c r="D3" s="32"/>
      <c r="E3" s="32"/>
      <c r="F3" s="32"/>
      <c r="G3" s="32"/>
      <c r="H3" s="32"/>
      <c r="I3" s="35"/>
      <c r="J3" s="35"/>
      <c r="K3" s="35"/>
      <c r="L3" s="35"/>
      <c r="M3" s="35"/>
      <c r="N3" s="35"/>
      <c r="O3" s="35"/>
    </row>
    <row r="4" spans="1:15" s="4" customFormat="1" ht="9.75" customHeight="1" x14ac:dyDescent="0.35">
      <c r="A4" s="36"/>
      <c r="B4" s="42"/>
      <c r="C4" s="43"/>
      <c r="D4" s="44"/>
      <c r="E4" s="28"/>
      <c r="F4" s="29"/>
      <c r="G4" s="29"/>
      <c r="H4" s="29"/>
      <c r="I4" s="30"/>
      <c r="J4" s="36"/>
      <c r="K4" s="36"/>
      <c r="L4" s="36"/>
      <c r="M4" s="36"/>
      <c r="N4" s="36"/>
      <c r="O4" s="36"/>
    </row>
    <row r="5" spans="1:15" s="4" customFormat="1" ht="18.75" customHeight="1" x14ac:dyDescent="0.35">
      <c r="A5" s="36"/>
      <c r="B5" s="45"/>
      <c r="C5" s="46" t="s">
        <v>49</v>
      </c>
      <c r="D5" s="44"/>
      <c r="E5" s="102" t="s">
        <v>11</v>
      </c>
      <c r="F5" s="109"/>
      <c r="G5" s="109"/>
      <c r="H5" s="109"/>
      <c r="I5" s="115"/>
      <c r="J5" s="36"/>
      <c r="K5" s="36"/>
      <c r="L5" s="36"/>
      <c r="M5" s="36"/>
      <c r="N5" s="36"/>
      <c r="O5" s="36"/>
    </row>
    <row r="6" spans="1:15" ht="11.25" customHeight="1" x14ac:dyDescent="0.35">
      <c r="A6" s="35"/>
      <c r="B6" s="47"/>
      <c r="C6" s="48"/>
      <c r="D6" s="32"/>
      <c r="E6" s="31"/>
      <c r="F6" s="110"/>
      <c r="G6" s="110"/>
      <c r="H6" s="110"/>
      <c r="I6" s="116"/>
      <c r="J6" s="35"/>
      <c r="K6" s="35"/>
      <c r="L6" s="35"/>
      <c r="M6" s="35"/>
      <c r="N6" s="35"/>
      <c r="O6" s="35"/>
    </row>
    <row r="7" spans="1:15" ht="15" customHeight="1" x14ac:dyDescent="0.35">
      <c r="A7" s="35"/>
      <c r="B7" s="47"/>
      <c r="C7" s="101" t="s">
        <v>50</v>
      </c>
      <c r="D7" s="32"/>
      <c r="E7" s="31"/>
      <c r="F7" s="126" t="s">
        <v>48</v>
      </c>
      <c r="G7" s="119">
        <v>500</v>
      </c>
      <c r="H7" s="128"/>
      <c r="I7" s="116"/>
      <c r="J7" s="35"/>
      <c r="K7" s="35"/>
      <c r="L7" s="35"/>
      <c r="M7" s="35"/>
      <c r="N7" s="35"/>
      <c r="O7" s="35"/>
    </row>
    <row r="8" spans="1:15" ht="15.75" customHeight="1" x14ac:dyDescent="0.35">
      <c r="A8" s="35"/>
      <c r="B8" s="47"/>
      <c r="C8" s="101"/>
      <c r="D8" s="32"/>
      <c r="E8" s="31"/>
      <c r="F8" s="131" t="s">
        <v>42</v>
      </c>
      <c r="G8" s="124">
        <v>14</v>
      </c>
      <c r="H8" s="133"/>
      <c r="I8" s="116"/>
      <c r="J8" s="35"/>
      <c r="K8" s="35"/>
      <c r="L8" s="35"/>
      <c r="M8" s="35"/>
      <c r="N8" s="35"/>
      <c r="O8" s="35"/>
    </row>
    <row r="9" spans="1:15" ht="4.5" customHeight="1" x14ac:dyDescent="0.35">
      <c r="A9" s="35"/>
      <c r="B9" s="47"/>
      <c r="C9" s="101"/>
      <c r="D9" s="32"/>
      <c r="E9" s="31"/>
      <c r="F9" s="111"/>
      <c r="G9" s="113"/>
      <c r="H9" s="110"/>
      <c r="I9" s="116"/>
      <c r="J9" s="35"/>
      <c r="K9" s="35"/>
      <c r="L9" s="35"/>
      <c r="M9" s="35"/>
      <c r="N9" s="35"/>
      <c r="O9" s="35"/>
    </row>
    <row r="10" spans="1:15" ht="15.75" customHeight="1" x14ac:dyDescent="0.35">
      <c r="A10" s="35"/>
      <c r="B10" s="47"/>
      <c r="C10" s="101"/>
      <c r="D10" s="32"/>
      <c r="E10" s="31"/>
      <c r="F10" s="118" t="s">
        <v>83</v>
      </c>
      <c r="G10" s="119">
        <v>13</v>
      </c>
      <c r="H10" s="120" t="s">
        <v>78</v>
      </c>
      <c r="I10" s="116"/>
      <c r="J10" s="35"/>
      <c r="K10" s="35"/>
      <c r="L10" s="35"/>
      <c r="M10" s="35"/>
      <c r="N10" s="35"/>
      <c r="O10" s="35"/>
    </row>
    <row r="11" spans="1:15" ht="15.75" customHeight="1" x14ac:dyDescent="0.35">
      <c r="A11" s="35"/>
      <c r="B11" s="47"/>
      <c r="C11" s="101"/>
      <c r="D11" s="32"/>
      <c r="E11" s="31"/>
      <c r="F11" s="121" t="s">
        <v>81</v>
      </c>
      <c r="G11" s="112">
        <v>6</v>
      </c>
      <c r="H11" s="122"/>
      <c r="I11" s="116"/>
      <c r="J11" s="35"/>
      <c r="K11" s="35"/>
      <c r="L11" s="35"/>
      <c r="M11" s="35"/>
      <c r="N11" s="35"/>
      <c r="O11" s="35"/>
    </row>
    <row r="12" spans="1:15" x14ac:dyDescent="0.35">
      <c r="A12" s="35"/>
      <c r="B12" s="47"/>
      <c r="C12" s="101"/>
      <c r="D12" s="32"/>
      <c r="E12" s="31"/>
      <c r="F12" s="123" t="s">
        <v>82</v>
      </c>
      <c r="G12" s="124">
        <v>7</v>
      </c>
      <c r="H12" s="125"/>
      <c r="I12" s="116"/>
      <c r="J12" s="35"/>
      <c r="K12" s="35"/>
      <c r="L12" s="35"/>
      <c r="M12" s="35"/>
      <c r="N12" s="35"/>
      <c r="O12" s="35"/>
    </row>
    <row r="13" spans="1:15" ht="4.5" customHeight="1" x14ac:dyDescent="0.35">
      <c r="A13" s="35"/>
      <c r="B13" s="47"/>
      <c r="C13" s="101"/>
      <c r="D13" s="32"/>
      <c r="E13" s="31"/>
      <c r="F13" s="111"/>
      <c r="G13" s="113"/>
      <c r="H13" s="110"/>
      <c r="I13" s="116"/>
      <c r="J13" s="35"/>
      <c r="K13" s="35"/>
      <c r="L13" s="35"/>
      <c r="M13" s="35"/>
      <c r="N13" s="35"/>
      <c r="O13" s="35"/>
    </row>
    <row r="14" spans="1:15" x14ac:dyDescent="0.35">
      <c r="A14" s="35"/>
      <c r="B14" s="47"/>
      <c r="C14" s="101"/>
      <c r="D14" s="32"/>
      <c r="E14" s="31"/>
      <c r="F14" s="126" t="s">
        <v>26</v>
      </c>
      <c r="G14" s="127" t="s">
        <v>13</v>
      </c>
      <c r="H14" s="128" t="s">
        <v>72</v>
      </c>
      <c r="I14" s="116"/>
      <c r="J14" s="35"/>
      <c r="K14" s="35"/>
      <c r="L14" s="35"/>
      <c r="M14" s="35"/>
      <c r="N14" s="35"/>
      <c r="O14" s="35"/>
    </row>
    <row r="15" spans="1:15" x14ac:dyDescent="0.35">
      <c r="A15" s="35"/>
      <c r="B15" s="47"/>
      <c r="C15" s="101"/>
      <c r="D15" s="32"/>
      <c r="E15" s="31"/>
      <c r="F15" s="129" t="s">
        <v>25</v>
      </c>
      <c r="G15" s="114" t="s">
        <v>18</v>
      </c>
      <c r="H15" s="130"/>
      <c r="I15" s="116"/>
      <c r="J15" s="35"/>
      <c r="K15" s="35"/>
      <c r="L15" s="35"/>
      <c r="M15" s="35"/>
      <c r="N15" s="35"/>
      <c r="O15" s="35"/>
    </row>
    <row r="16" spans="1:15" x14ac:dyDescent="0.35">
      <c r="A16" s="35"/>
      <c r="B16" s="47"/>
      <c r="C16" s="101"/>
      <c r="D16" s="32"/>
      <c r="E16" s="31"/>
      <c r="F16" s="129" t="s">
        <v>43</v>
      </c>
      <c r="G16" s="112">
        <v>2000</v>
      </c>
      <c r="H16" s="130"/>
      <c r="I16" s="116"/>
      <c r="J16" s="35"/>
      <c r="K16" s="35"/>
      <c r="L16" s="35"/>
      <c r="M16" s="35"/>
      <c r="N16" s="35"/>
      <c r="O16" s="35"/>
    </row>
    <row r="17" spans="1:15" x14ac:dyDescent="0.35">
      <c r="A17" s="35"/>
      <c r="B17" s="47"/>
      <c r="C17" s="101"/>
      <c r="D17" s="32"/>
      <c r="E17" s="31"/>
      <c r="F17" s="131" t="s">
        <v>73</v>
      </c>
      <c r="G17" s="132">
        <v>2.5</v>
      </c>
      <c r="H17" s="133"/>
      <c r="I17" s="116"/>
      <c r="J17" s="35"/>
      <c r="K17" s="35"/>
      <c r="L17" s="35"/>
      <c r="M17" s="35"/>
      <c r="N17" s="35"/>
      <c r="O17" s="35"/>
    </row>
    <row r="18" spans="1:15" ht="15" thickBot="1" x14ac:dyDescent="0.4">
      <c r="A18" s="35"/>
      <c r="B18" s="49"/>
      <c r="C18" s="134"/>
      <c r="D18" s="32"/>
      <c r="E18" s="33"/>
      <c r="F18" s="34"/>
      <c r="G18" s="8"/>
      <c r="H18" s="34"/>
      <c r="I18" s="117"/>
      <c r="J18" s="35"/>
      <c r="K18" s="35"/>
      <c r="L18" s="35"/>
      <c r="M18" s="35"/>
      <c r="N18" s="35"/>
      <c r="O18" s="35"/>
    </row>
    <row r="19" spans="1:15" x14ac:dyDescent="0.35">
      <c r="A19" s="35"/>
      <c r="B19" s="32"/>
      <c r="C19" s="32"/>
      <c r="D19" s="32"/>
      <c r="E19" s="32"/>
      <c r="F19" s="32"/>
      <c r="G19" s="32"/>
      <c r="H19" s="32"/>
      <c r="I19" s="35"/>
      <c r="J19" s="35"/>
      <c r="K19" s="35"/>
      <c r="L19" s="35"/>
      <c r="M19" s="35"/>
      <c r="N19" s="35"/>
      <c r="O19" s="35"/>
    </row>
    <row r="20" spans="1:15" ht="46.5" x14ac:dyDescent="0.35">
      <c r="A20" s="35"/>
      <c r="B20" s="50"/>
      <c r="C20" s="50"/>
      <c r="D20" s="51"/>
      <c r="E20" s="21" t="s">
        <v>74</v>
      </c>
      <c r="F20" s="21" t="s">
        <v>75</v>
      </c>
      <c r="G20" s="21" t="s">
        <v>76</v>
      </c>
      <c r="H20" s="21" t="s">
        <v>77</v>
      </c>
      <c r="I20" s="35"/>
      <c r="J20" s="35"/>
      <c r="K20" s="35"/>
      <c r="L20" s="35"/>
      <c r="M20" s="35"/>
      <c r="N20" s="35"/>
      <c r="O20" s="35"/>
    </row>
    <row r="21" spans="1:15" x14ac:dyDescent="0.35">
      <c r="A21" s="35"/>
      <c r="B21" s="103" t="s">
        <v>27</v>
      </c>
      <c r="C21" s="104"/>
      <c r="D21" s="105"/>
      <c r="E21" s="5"/>
      <c r="F21" s="6"/>
      <c r="G21" s="39" t="s">
        <v>15</v>
      </c>
      <c r="H21" s="39" t="s">
        <v>34</v>
      </c>
      <c r="I21" s="35"/>
      <c r="J21" s="35"/>
      <c r="K21" s="35"/>
      <c r="L21" s="35"/>
      <c r="M21" s="35"/>
      <c r="N21" s="35"/>
      <c r="O21" s="35"/>
    </row>
    <row r="22" spans="1:15" x14ac:dyDescent="0.35">
      <c r="A22" s="35"/>
      <c r="B22" s="106" t="s">
        <v>28</v>
      </c>
      <c r="C22" s="107"/>
      <c r="D22" s="108"/>
      <c r="E22" s="38" t="s">
        <v>15</v>
      </c>
      <c r="F22" s="38" t="s">
        <v>23</v>
      </c>
      <c r="G22" s="7"/>
      <c r="H22" s="7"/>
      <c r="I22" s="35"/>
      <c r="J22" s="35"/>
      <c r="K22" s="35"/>
      <c r="L22" s="35"/>
      <c r="M22" s="35"/>
      <c r="N22" s="35"/>
      <c r="O22" s="35"/>
    </row>
    <row r="23" spans="1:15" ht="6" customHeight="1" x14ac:dyDescent="0.35">
      <c r="A23" s="35"/>
      <c r="B23" s="52"/>
      <c r="C23" s="52"/>
      <c r="D23" s="52"/>
      <c r="E23" s="37"/>
      <c r="F23" s="37"/>
      <c r="G23" s="37"/>
      <c r="H23" s="37"/>
      <c r="I23" s="35"/>
      <c r="J23" s="35"/>
      <c r="K23" s="35"/>
      <c r="L23" s="35"/>
      <c r="M23" s="35"/>
      <c r="N23" s="35"/>
      <c r="O23" s="35"/>
    </row>
    <row r="24" spans="1:15" x14ac:dyDescent="0.35">
      <c r="A24" s="35"/>
      <c r="B24" s="95" t="s">
        <v>44</v>
      </c>
      <c r="C24" s="96"/>
      <c r="D24" s="97"/>
      <c r="E24" s="40">
        <v>50</v>
      </c>
      <c r="F24" s="40">
        <v>50</v>
      </c>
      <c r="G24" s="22"/>
      <c r="H24" s="22"/>
      <c r="I24" s="35"/>
      <c r="J24" s="35"/>
      <c r="K24" s="35"/>
      <c r="L24" s="35"/>
      <c r="M24" s="35"/>
      <c r="N24" s="35"/>
      <c r="O24" s="35"/>
    </row>
    <row r="25" spans="1:15" x14ac:dyDescent="0.35">
      <c r="A25" s="35"/>
      <c r="B25" s="87" t="s">
        <v>45</v>
      </c>
      <c r="C25" s="88"/>
      <c r="D25" s="89"/>
      <c r="E25" s="41">
        <v>0</v>
      </c>
      <c r="F25" s="41">
        <v>0</v>
      </c>
      <c r="G25" s="23"/>
      <c r="H25" s="23"/>
      <c r="I25" s="35"/>
      <c r="J25" s="35"/>
      <c r="K25" s="35"/>
      <c r="L25" s="35"/>
      <c r="M25" s="35"/>
      <c r="N25" s="35"/>
      <c r="O25" s="35"/>
    </row>
    <row r="26" spans="1:15" x14ac:dyDescent="0.35">
      <c r="A26" s="35"/>
      <c r="B26" s="87" t="s">
        <v>3</v>
      </c>
      <c r="C26" s="88"/>
      <c r="D26" s="89"/>
      <c r="E26" s="41">
        <v>450</v>
      </c>
      <c r="F26" s="41">
        <v>450</v>
      </c>
      <c r="G26" s="23"/>
      <c r="H26" s="23"/>
      <c r="I26" s="35"/>
      <c r="J26" s="35"/>
      <c r="K26" s="35"/>
      <c r="L26" s="35"/>
      <c r="M26" s="35"/>
      <c r="N26" s="35"/>
      <c r="O26" s="35"/>
    </row>
    <row r="27" spans="1:15" x14ac:dyDescent="0.35">
      <c r="A27" s="35"/>
      <c r="B27" s="87" t="s">
        <v>1</v>
      </c>
      <c r="C27" s="88"/>
      <c r="D27" s="89"/>
      <c r="E27" s="24">
        <f>G8*IF(G14="High",VLOOKUP(E22,'Data for Calculations'!P13:R16,2,0),(VLOOKUP(E22,'Data for Calculations'!P13:R16,3,0)))</f>
        <v>1290</v>
      </c>
      <c r="F27" s="24">
        <f>G8*IF(G14="High",VLOOKUP(F22,'Data for Calculations'!P13:R20,2,0),(VLOOKUP(F22,'Data for Calculations'!P13:R20,3,0)))</f>
        <v>4102</v>
      </c>
      <c r="G27" s="23"/>
      <c r="H27" s="23"/>
      <c r="I27" s="35"/>
      <c r="J27" s="35"/>
      <c r="K27" s="35"/>
      <c r="L27" s="35"/>
      <c r="M27" s="35"/>
      <c r="N27" s="35"/>
      <c r="O27" s="35"/>
    </row>
    <row r="28" spans="1:15" x14ac:dyDescent="0.35">
      <c r="A28" s="35"/>
      <c r="B28" s="92" t="s">
        <v>5</v>
      </c>
      <c r="C28" s="93"/>
      <c r="D28" s="94"/>
      <c r="E28" s="24">
        <f>E24</f>
        <v>50</v>
      </c>
      <c r="F28" s="24">
        <f>F24</f>
        <v>50</v>
      </c>
      <c r="G28" s="23"/>
      <c r="H28" s="23"/>
      <c r="I28" s="35"/>
      <c r="J28" s="35"/>
      <c r="K28" s="35"/>
      <c r="L28" s="35"/>
      <c r="M28" s="35"/>
      <c r="N28" s="35"/>
      <c r="O28" s="35"/>
    </row>
    <row r="29" spans="1:15" x14ac:dyDescent="0.35">
      <c r="A29" s="35"/>
      <c r="B29" s="95" t="s">
        <v>46</v>
      </c>
      <c r="C29" s="96"/>
      <c r="D29" s="97"/>
      <c r="E29" s="22"/>
      <c r="F29" s="22"/>
      <c r="G29" s="25">
        <f>$G$7/100*$G$17*IF(G21="Small",'Data for Calculations'!$S$14,IF(G21="Medium",'Data for Calculations'!$S$15,IF(G21="Large",'Data for Calculations'!$S$16)))</f>
        <v>87.5</v>
      </c>
      <c r="H29" s="25">
        <f>$G$7/100*$G$17*IF(H21="Campervan",'Data for Calculations'!$S$17,IF(H21="Motorhome",'Data for Calculations'!$S$18,IF(H21="4WD + Caravan",'Data for Calculations'!$S$20)))</f>
        <v>275</v>
      </c>
      <c r="I29" s="35"/>
      <c r="J29" s="35"/>
      <c r="K29" s="35"/>
      <c r="L29" s="35"/>
      <c r="M29" s="35"/>
      <c r="N29" s="35"/>
      <c r="O29" s="35"/>
    </row>
    <row r="30" spans="1:15" x14ac:dyDescent="0.35">
      <c r="A30" s="35"/>
      <c r="B30" s="87" t="s">
        <v>10</v>
      </c>
      <c r="C30" s="88"/>
      <c r="D30" s="89"/>
      <c r="E30" s="23"/>
      <c r="F30" s="23"/>
      <c r="G30" s="24">
        <f>IF($G$14="Low",'Data for Calculations'!$R$27,'Data for Calculations'!Q27)</f>
        <v>1500</v>
      </c>
      <c r="H30" s="24">
        <f>IF($G$14="Low",IF($H$21="Campervan",'Data for Calculations'!$R$28,IF($H$21="Motorhome",'Data for Calculations'!$R$29,'Data for Calculations'!$R$30)),IF($G$14="High",IF($H$21="Campervan",'Data for Calculations'!$Q$28,IF($H$21="Motorhome",'Data for Calculations'!$Q$29,IF($H$21="4WD + Caravan",'Data for Calculations'!$Q$30)))))</f>
        <v>2700</v>
      </c>
      <c r="I30" s="35"/>
      <c r="J30" s="35"/>
      <c r="K30" s="35"/>
      <c r="L30" s="35"/>
      <c r="M30" s="35"/>
      <c r="N30" s="35"/>
      <c r="O30" s="35"/>
    </row>
    <row r="31" spans="1:15" x14ac:dyDescent="0.35">
      <c r="A31" s="35"/>
      <c r="B31" s="92" t="s">
        <v>47</v>
      </c>
      <c r="C31" s="93"/>
      <c r="D31" s="94"/>
      <c r="E31" s="26"/>
      <c r="F31" s="26"/>
      <c r="G31" s="27">
        <f>G29</f>
        <v>87.5</v>
      </c>
      <c r="H31" s="27">
        <f>H29</f>
        <v>275</v>
      </c>
      <c r="I31" s="35"/>
      <c r="J31" s="35"/>
      <c r="K31" s="35"/>
      <c r="L31" s="35"/>
      <c r="M31" s="35"/>
      <c r="N31" s="35"/>
      <c r="O31" s="35"/>
    </row>
    <row r="32" spans="1:15" x14ac:dyDescent="0.35">
      <c r="A32" s="35"/>
      <c r="B32" s="95" t="s">
        <v>9</v>
      </c>
      <c r="C32" s="96"/>
      <c r="D32" s="97"/>
      <c r="E32" s="24">
        <f>$G$17*$G$16/100*IF($E$22="Small",'Data for Calculations'!$S$14,IF($E$22="Medium",'Data for Calculations'!$S$15,'Data for Calculations'!$S$16))</f>
        <v>350</v>
      </c>
      <c r="F32" s="24">
        <f>$G$17*$G$16/100*IF($F$22="Campervan",'Data for Calculations'!$S$17,'Data for Calculations'!$S$18)</f>
        <v>550</v>
      </c>
      <c r="G32" s="24">
        <f>$G$17*$G$16/100*IF($G$21="Small",'Data for Calculations'!$S$14,IF($G$21="Medium",'Data for Calculations'!$S$15,'Data for Calculations'!$S$16))</f>
        <v>350</v>
      </c>
      <c r="H32" s="24">
        <f>$G$16/100*$G$17*IF($H$21="Campervan",'Data for Calculations'!$S$17,IF($H$21="Motorhome",'Data for Calculations'!$S$18,IF($H$21="4WD + Caravan",'Data for Calculations'!$S$20)))</f>
        <v>1100</v>
      </c>
      <c r="I32" s="35"/>
      <c r="J32" s="35"/>
      <c r="K32" s="35"/>
      <c r="L32" s="35"/>
      <c r="M32" s="35"/>
      <c r="N32" s="35"/>
      <c r="O32" s="35"/>
    </row>
    <row r="33" spans="1:15" x14ac:dyDescent="0.35">
      <c r="A33" s="35"/>
      <c r="B33" s="92" t="s">
        <v>0</v>
      </c>
      <c r="C33" s="93"/>
      <c r="D33" s="94"/>
      <c r="E33" s="27">
        <f>$G$10*IF($G$15="Budget",'Data for Calculations'!$R$6,IF($G$15="Average",'Data for Calculations'!$R$7,'Data for Calculations'!$R$8))</f>
        <v>2990</v>
      </c>
      <c r="F33" s="27">
        <f>IF($G$14="Low",$G$12*'Data for Calculations'!$R$10,$G$12*'Data for Calculations'!$Q$10)</f>
        <v>490</v>
      </c>
      <c r="G33" s="27">
        <f>$G$10*IF($G$15="Budget",'Data for Calculations'!$R$6,IF($G$15="Average",'Data for Calculations'!$R$7,'Data for Calculations'!$R$8))</f>
        <v>2990</v>
      </c>
      <c r="H33" s="27">
        <f>IF($G$14="Low",$G$12*'Data for Calculations'!$R$10,$G$12*'Data for Calculations'!$Q$10)</f>
        <v>490</v>
      </c>
      <c r="I33" s="35"/>
      <c r="J33" s="35"/>
      <c r="K33" s="35"/>
      <c r="L33" s="35"/>
      <c r="M33" s="35"/>
      <c r="N33" s="35"/>
      <c r="O33" s="35"/>
    </row>
    <row r="34" spans="1:15" ht="18.5" x14ac:dyDescent="0.45">
      <c r="A34" s="35"/>
      <c r="B34" s="98" t="s">
        <v>12</v>
      </c>
      <c r="C34" s="99"/>
      <c r="D34" s="100"/>
      <c r="E34" s="20">
        <f>SUM(E24:E33)</f>
        <v>5180</v>
      </c>
      <c r="F34" s="20">
        <f>SUM(F24:F33)</f>
        <v>5692</v>
      </c>
      <c r="G34" s="20">
        <f>SUM(G24:G33)</f>
        <v>5015</v>
      </c>
      <c r="H34" s="20">
        <f>SUM(H24:H33)</f>
        <v>4840</v>
      </c>
      <c r="I34" s="35"/>
      <c r="J34" s="35"/>
      <c r="K34" s="35"/>
      <c r="L34" s="35"/>
      <c r="M34" s="35"/>
      <c r="N34" s="35"/>
      <c r="O34" s="35"/>
    </row>
    <row r="35" spans="1:15" ht="26.25" customHeight="1" thickBot="1" x14ac:dyDescent="0.4">
      <c r="A35" s="35"/>
      <c r="B35" s="32"/>
      <c r="C35" s="32"/>
      <c r="D35" s="32"/>
      <c r="E35" s="32"/>
      <c r="F35" s="32"/>
      <c r="G35" s="32"/>
      <c r="H35" s="32"/>
      <c r="I35" s="35"/>
      <c r="J35" s="35"/>
      <c r="K35" s="35"/>
      <c r="L35" s="35"/>
      <c r="M35" s="35"/>
      <c r="N35" s="35"/>
      <c r="O35" s="35"/>
    </row>
    <row r="36" spans="1:15" ht="7.5" customHeight="1" x14ac:dyDescent="0.35">
      <c r="A36" s="35"/>
      <c r="B36" s="53"/>
      <c r="C36" s="54"/>
      <c r="D36" s="32"/>
      <c r="E36" s="32"/>
      <c r="F36" s="32"/>
      <c r="G36" s="32"/>
      <c r="H36" s="32"/>
      <c r="I36" s="35"/>
      <c r="J36" s="35"/>
      <c r="K36" s="35"/>
      <c r="L36" s="35"/>
      <c r="M36" s="35"/>
      <c r="N36" s="35"/>
      <c r="O36" s="35"/>
    </row>
    <row r="37" spans="1:15" ht="15" customHeight="1" x14ac:dyDescent="0.45">
      <c r="A37" s="35"/>
      <c r="B37" s="55"/>
      <c r="C37" s="56" t="s">
        <v>52</v>
      </c>
      <c r="D37" s="32"/>
      <c r="E37" s="32"/>
      <c r="F37" s="32"/>
      <c r="G37" s="32"/>
      <c r="H37" s="32"/>
      <c r="I37" s="35"/>
      <c r="J37" s="35"/>
      <c r="K37" s="35"/>
      <c r="L37" s="35"/>
      <c r="M37" s="35"/>
      <c r="N37" s="35"/>
      <c r="O37" s="35"/>
    </row>
    <row r="38" spans="1:15" ht="6" customHeight="1" x14ac:dyDescent="0.35">
      <c r="A38" s="35"/>
      <c r="B38" s="55"/>
      <c r="C38" s="57"/>
      <c r="D38" s="32"/>
      <c r="E38" s="32"/>
      <c r="F38" s="32"/>
      <c r="G38" s="32"/>
      <c r="H38" s="32"/>
      <c r="I38" s="35"/>
      <c r="J38" s="35"/>
      <c r="K38" s="35"/>
      <c r="L38" s="35"/>
      <c r="M38" s="35"/>
      <c r="N38" s="35"/>
      <c r="O38" s="35"/>
    </row>
    <row r="39" spans="1:15" s="65" customFormat="1" ht="24" customHeight="1" x14ac:dyDescent="0.35">
      <c r="A39" s="58"/>
      <c r="B39" s="59"/>
      <c r="C39" s="60" t="s">
        <v>55</v>
      </c>
      <c r="D39" s="58"/>
      <c r="E39" s="61"/>
      <c r="F39" s="61"/>
      <c r="G39" s="61"/>
      <c r="H39" s="61"/>
      <c r="I39" s="58"/>
      <c r="J39" s="58"/>
      <c r="K39" s="58"/>
      <c r="L39" s="58"/>
      <c r="M39" s="58"/>
      <c r="N39" s="58"/>
      <c r="O39" s="58"/>
    </row>
    <row r="40" spans="1:15" s="65" customFormat="1" ht="24" customHeight="1" x14ac:dyDescent="0.35">
      <c r="A40" s="58"/>
      <c r="B40" s="59"/>
      <c r="C40" s="60" t="s">
        <v>56</v>
      </c>
      <c r="D40" s="58"/>
      <c r="E40" s="61"/>
      <c r="F40" s="61"/>
      <c r="G40" s="61"/>
      <c r="H40" s="61"/>
      <c r="I40" s="58"/>
      <c r="J40" s="58"/>
      <c r="K40" s="58"/>
      <c r="L40" s="58"/>
      <c r="M40" s="58"/>
      <c r="N40" s="58"/>
      <c r="O40" s="58"/>
    </row>
    <row r="41" spans="1:15" s="65" customFormat="1" ht="24" customHeight="1" x14ac:dyDescent="0.35">
      <c r="A41" s="58"/>
      <c r="B41" s="59"/>
      <c r="C41" s="60" t="s">
        <v>53</v>
      </c>
      <c r="D41" s="61"/>
      <c r="E41" s="61"/>
      <c r="F41" s="61"/>
      <c r="G41" s="61"/>
      <c r="H41" s="61"/>
      <c r="I41" s="58"/>
      <c r="J41" s="58"/>
      <c r="K41" s="58"/>
      <c r="L41" s="58"/>
      <c r="M41" s="58"/>
      <c r="N41" s="58"/>
      <c r="O41" s="58"/>
    </row>
    <row r="42" spans="1:15" s="65" customFormat="1" ht="24" customHeight="1" x14ac:dyDescent="0.35">
      <c r="A42" s="58"/>
      <c r="B42" s="59"/>
      <c r="C42" s="60" t="s">
        <v>58</v>
      </c>
      <c r="D42" s="62"/>
      <c r="E42" s="61"/>
      <c r="F42" s="61"/>
      <c r="G42" s="61"/>
      <c r="H42" s="61"/>
      <c r="I42" s="58"/>
      <c r="J42" s="58"/>
      <c r="K42" s="58"/>
      <c r="L42" s="58"/>
      <c r="M42" s="58"/>
      <c r="N42" s="58"/>
      <c r="O42" s="58"/>
    </row>
    <row r="43" spans="1:15" s="65" customFormat="1" ht="24" customHeight="1" x14ac:dyDescent="0.35">
      <c r="A43" s="58"/>
      <c r="B43" s="59"/>
      <c r="C43" s="75" t="s">
        <v>57</v>
      </c>
      <c r="D43" s="62"/>
      <c r="E43" s="61"/>
      <c r="F43" s="61"/>
      <c r="G43" s="61"/>
      <c r="H43" s="61"/>
      <c r="I43" s="58"/>
      <c r="J43" s="58"/>
      <c r="K43" s="58"/>
      <c r="L43" s="58"/>
      <c r="M43" s="58"/>
      <c r="N43" s="58"/>
      <c r="O43" s="58"/>
    </row>
    <row r="44" spans="1:15" s="65" customFormat="1" ht="24" customHeight="1" x14ac:dyDescent="0.35">
      <c r="A44" s="58"/>
      <c r="B44" s="59"/>
      <c r="C44" s="60" t="s">
        <v>54</v>
      </c>
      <c r="D44" s="58"/>
      <c r="E44" s="61"/>
      <c r="F44" s="61"/>
      <c r="G44" s="61"/>
      <c r="H44" s="61"/>
      <c r="I44" s="58"/>
      <c r="J44" s="58"/>
      <c r="K44" s="58"/>
      <c r="L44" s="58"/>
      <c r="M44" s="58"/>
      <c r="N44" s="58"/>
      <c r="O44" s="58"/>
    </row>
    <row r="45" spans="1:15" ht="7.5" customHeight="1" thickBot="1" x14ac:dyDescent="0.4">
      <c r="A45" s="35"/>
      <c r="B45" s="49"/>
      <c r="C45" s="63"/>
      <c r="D45" s="32"/>
      <c r="E45" s="32"/>
      <c r="F45" s="32"/>
      <c r="G45" s="32"/>
      <c r="H45" s="32"/>
      <c r="I45" s="35"/>
      <c r="J45" s="35"/>
      <c r="K45" s="35"/>
      <c r="L45" s="35"/>
      <c r="M45" s="35"/>
      <c r="N45" s="35"/>
      <c r="O45" s="35"/>
    </row>
    <row r="46" spans="1:15" x14ac:dyDescent="0.35">
      <c r="A46" s="35"/>
      <c r="B46" s="90"/>
      <c r="C46" s="90"/>
      <c r="D46" s="35"/>
      <c r="E46" s="32"/>
      <c r="F46" s="32"/>
      <c r="G46" s="32"/>
      <c r="H46" s="32"/>
      <c r="I46" s="35"/>
      <c r="J46" s="35"/>
      <c r="K46" s="35"/>
      <c r="L46" s="35"/>
      <c r="M46" s="35"/>
      <c r="N46" s="35"/>
      <c r="O46" s="35"/>
    </row>
    <row r="47" spans="1:15" x14ac:dyDescent="0.35">
      <c r="A47" s="35"/>
      <c r="B47" s="90"/>
      <c r="C47" s="90"/>
      <c r="D47" s="32"/>
      <c r="E47" s="32"/>
      <c r="F47" s="32"/>
      <c r="G47" s="32"/>
      <c r="H47" s="32"/>
      <c r="I47" s="35"/>
      <c r="J47" s="35"/>
      <c r="K47" s="35"/>
      <c r="L47" s="35"/>
      <c r="M47" s="35"/>
      <c r="N47" s="35"/>
      <c r="O47" s="35"/>
    </row>
    <row r="48" spans="1:15" x14ac:dyDescent="0.35">
      <c r="A48" s="35"/>
      <c r="B48" s="64"/>
      <c r="C48" s="64"/>
      <c r="D48" s="32"/>
      <c r="E48" s="32"/>
      <c r="F48" s="32"/>
      <c r="G48" s="32"/>
      <c r="H48" s="32"/>
      <c r="I48" s="35"/>
      <c r="J48" s="35"/>
      <c r="K48" s="35"/>
      <c r="L48" s="35"/>
      <c r="M48" s="35"/>
      <c r="N48" s="35"/>
      <c r="O48" s="35"/>
    </row>
    <row r="49" spans="1:15" x14ac:dyDescent="0.35">
      <c r="A49" s="35"/>
      <c r="B49" s="64"/>
      <c r="C49" s="64"/>
      <c r="D49" s="32"/>
      <c r="E49" s="32"/>
      <c r="F49" s="32"/>
      <c r="G49" s="32"/>
      <c r="H49" s="32"/>
      <c r="I49" s="35"/>
      <c r="J49" s="35"/>
      <c r="K49" s="35"/>
      <c r="L49" s="35"/>
      <c r="M49" s="35"/>
      <c r="N49" s="35"/>
      <c r="O49" s="35"/>
    </row>
    <row r="50" spans="1:15" x14ac:dyDescent="0.35">
      <c r="A50" s="35"/>
      <c r="B50" s="64"/>
      <c r="C50" s="64"/>
      <c r="D50" s="32"/>
      <c r="E50" s="32"/>
      <c r="F50" s="32"/>
      <c r="G50" s="32"/>
      <c r="H50" s="32"/>
      <c r="I50" s="35"/>
      <c r="J50" s="35"/>
      <c r="K50" s="35"/>
      <c r="L50" s="35"/>
      <c r="M50" s="35"/>
      <c r="N50" s="35"/>
      <c r="O50" s="35"/>
    </row>
    <row r="51" spans="1:15" x14ac:dyDescent="0.35">
      <c r="A51" s="35"/>
      <c r="B51" s="64"/>
      <c r="C51" s="64"/>
      <c r="D51" s="32"/>
      <c r="E51" s="32"/>
      <c r="F51" s="32"/>
      <c r="G51" s="32"/>
      <c r="H51" s="32"/>
      <c r="I51" s="35"/>
      <c r="J51" s="35"/>
      <c r="K51" s="35"/>
      <c r="L51" s="35"/>
      <c r="M51" s="35"/>
      <c r="N51" s="35"/>
      <c r="O51" s="35"/>
    </row>
    <row r="52" spans="1:15" x14ac:dyDescent="0.35">
      <c r="A52" s="35"/>
      <c r="B52" s="64"/>
      <c r="C52" s="64"/>
      <c r="D52" s="32"/>
      <c r="E52" s="32"/>
      <c r="F52" s="32"/>
      <c r="G52" s="32"/>
      <c r="H52" s="32"/>
      <c r="I52" s="35"/>
      <c r="J52" s="35"/>
      <c r="K52" s="35"/>
      <c r="L52" s="35"/>
      <c r="M52" s="35"/>
      <c r="N52" s="35"/>
      <c r="O52" s="35"/>
    </row>
    <row r="53" spans="1:15" x14ac:dyDescent="0.35">
      <c r="A53" s="35"/>
      <c r="B53" s="64"/>
      <c r="C53" s="64"/>
      <c r="D53" s="32"/>
      <c r="E53" s="32"/>
      <c r="F53" s="32"/>
      <c r="G53" s="32"/>
      <c r="H53" s="32"/>
      <c r="I53" s="35"/>
      <c r="J53" s="35"/>
      <c r="K53" s="35"/>
      <c r="L53" s="35"/>
      <c r="M53" s="35"/>
      <c r="N53" s="35"/>
      <c r="O53" s="35"/>
    </row>
    <row r="54" spans="1:15" x14ac:dyDescent="0.35">
      <c r="A54" s="35"/>
      <c r="B54" s="90"/>
      <c r="C54" s="90"/>
      <c r="D54" s="32"/>
      <c r="E54" s="32"/>
      <c r="F54" s="32"/>
      <c r="G54" s="32"/>
      <c r="H54" s="32"/>
      <c r="I54" s="35"/>
      <c r="J54" s="35"/>
      <c r="K54" s="35"/>
      <c r="L54" s="35"/>
      <c r="M54" s="35"/>
      <c r="N54" s="35"/>
      <c r="O54" s="35"/>
    </row>
    <row r="55" spans="1:15" x14ac:dyDescent="0.35">
      <c r="B55" s="32"/>
      <c r="C55" s="32"/>
      <c r="D55" s="32"/>
      <c r="E55" s="32"/>
      <c r="F55" s="32"/>
      <c r="G55" s="32"/>
      <c r="H55" s="32"/>
      <c r="I55" s="35"/>
      <c r="J55" s="35"/>
      <c r="K55" s="35"/>
      <c r="L55" s="35"/>
      <c r="M55" s="35"/>
      <c r="N55" s="35"/>
      <c r="O55" s="35"/>
    </row>
    <row r="56" spans="1:15" x14ac:dyDescent="0.35">
      <c r="B56"/>
      <c r="C56"/>
      <c r="D56"/>
    </row>
  </sheetData>
  <mergeCells count="20">
    <mergeCell ref="B21:D21"/>
    <mergeCell ref="B22:D22"/>
    <mergeCell ref="B24:D24"/>
    <mergeCell ref="H10:H12"/>
    <mergeCell ref="C7:C17"/>
    <mergeCell ref="B25:D25"/>
    <mergeCell ref="B46:C46"/>
    <mergeCell ref="B47:C47"/>
    <mergeCell ref="B54:C54"/>
    <mergeCell ref="E1:H2"/>
    <mergeCell ref="B31:D31"/>
    <mergeCell ref="B32:D32"/>
    <mergeCell ref="B33:D33"/>
    <mergeCell ref="B34:D34"/>
    <mergeCell ref="B26:D26"/>
    <mergeCell ref="B27:D27"/>
    <mergeCell ref="B28:D28"/>
    <mergeCell ref="B29:D29"/>
    <mergeCell ref="B30:D30"/>
    <mergeCell ref="E5:H5"/>
  </mergeCells>
  <hyperlinks>
    <hyperlink ref="C41" r:id="rId1" xr:uid="{431F542F-ADCC-4C7E-93D4-202D0301E5AC}"/>
    <hyperlink ref="C44" r:id="rId2" xr:uid="{B892BA28-BFDD-4479-AEC4-23B6128BCAE8}"/>
    <hyperlink ref="C42" r:id="rId3" display="Campervan + Motorhome Rental Guide" xr:uid="{BB1421AB-F704-46EA-BF30-81572FBF3F89}"/>
    <hyperlink ref="C40" r:id="rId4" xr:uid="{6AF2BC6B-F397-4965-913B-4777BD6DEEAA}"/>
    <hyperlink ref="C39" r:id="rId5" xr:uid="{3D6DA85B-F1F7-45DC-83B0-4BFCA7BDF8F2}"/>
    <hyperlink ref="C43" r:id="rId6" xr:uid="{7E3A73B9-88FA-4022-81FD-BCE41FC789F9}"/>
  </hyperlinks>
  <pageMargins left="0.7" right="0.7" top="0.75" bottom="0.75" header="0.3" footer="0.3"/>
  <pageSetup paperSize="9" orientation="portrait" r:id="rId7"/>
  <drawing r:id="rId8"/>
  <extLst>
    <ext xmlns:x14="http://schemas.microsoft.com/office/spreadsheetml/2009/9/main" uri="{CCE6A557-97BC-4b89-ADB6-D9C93CAAB3DF}">
      <x14:dataValidations xmlns:xm="http://schemas.microsoft.com/office/excel/2006/main" count="6">
        <x14:dataValidation type="list" allowBlank="1" showInputMessage="1" showErrorMessage="1" errorTitle="Invalid Selection" error="Click the 'down' button and select your option from the list" xr:uid="{CB719F80-594C-4E31-9576-FAA3238944BC}">
          <x14:formula1>
            <xm:f>'Data for Calculations'!$L$5:$L$6</xm:f>
          </x14:formula1>
          <xm:sqref>F22</xm:sqref>
        </x14:dataValidation>
        <x14:dataValidation type="list" allowBlank="1" showInputMessage="1" showErrorMessage="1" errorTitle="Invalid Selection" error="Click the 'down' button and select your option from the list" xr:uid="{57B1F079-B514-406E-B67C-0DD92E850305}">
          <x14:formula1>
            <xm:f>'Data for Calculations'!$D$5:$D$7</xm:f>
          </x14:formula1>
          <xm:sqref>G15</xm:sqref>
        </x14:dataValidation>
        <x14:dataValidation type="list" allowBlank="1" showInputMessage="1" showErrorMessage="1" errorTitle="Invalid Selection" error="Click the 'down' button and select your option from the list" xr:uid="{3D9408A1-970D-498E-A4E5-97081F98CAA9}">
          <x14:formula1>
            <xm:f>'Data for Calculations'!$B$5:$B$6</xm:f>
          </x14:formula1>
          <xm:sqref>G14</xm:sqref>
        </x14:dataValidation>
        <x14:dataValidation type="list" allowBlank="1" showInputMessage="1" showErrorMessage="1" errorTitle="Invalid Selection" error="Click the 'down' button and select your option from the list" xr:uid="{43556696-5671-49C0-90F0-2074BADFEBC5}">
          <x14:formula1>
            <xm:f>'Data for Calculations'!$F$5:$F$7</xm:f>
          </x14:formula1>
          <xm:sqref>G21</xm:sqref>
        </x14:dataValidation>
        <x14:dataValidation type="list" allowBlank="1" showInputMessage="1" showErrorMessage="1" errorTitle="Invalid Selection" error="Click the 'down' button and select your option from the list" xr:uid="{BCC45EBA-A0A3-4A5E-A9D2-DA3B1CFC3F9C}">
          <x14:formula1>
            <xm:f>'Data for Calculations'!$H$5:$H$7</xm:f>
          </x14:formula1>
          <xm:sqref>H21</xm:sqref>
        </x14:dataValidation>
        <x14:dataValidation type="list" allowBlank="1" showInputMessage="1" showErrorMessage="1" errorTitle="Invalid Selection" error="Click the 'down' button and select your option from the list" xr:uid="{04605370-A538-410C-94CF-4507A34E5D3B}">
          <x14:formula1>
            <xm:f>'Data for Calculations'!$J$5:$J$7</xm:f>
          </x14:formula1>
          <xm:sqref>E22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F6FD-6F25-4955-B0C1-B8D1F78EF34D}">
  <dimension ref="B1:W150"/>
  <sheetViews>
    <sheetView tabSelected="1" workbookViewId="0">
      <selection activeCell="R6" sqref="R6"/>
    </sheetView>
  </sheetViews>
  <sheetFormatPr defaultRowHeight="14.5" x14ac:dyDescent="0.35"/>
  <cols>
    <col min="1" max="1" width="3.81640625" customWidth="1"/>
    <col min="2" max="2" width="7.26953125" customWidth="1"/>
    <col min="3" max="3" width="2" customWidth="1"/>
    <col min="4" max="4" width="15.54296875" bestFit="1" customWidth="1"/>
    <col min="5" max="5" width="2" customWidth="1"/>
    <col min="6" max="6" width="29" bestFit="1" customWidth="1"/>
    <col min="7" max="7" width="2" customWidth="1"/>
    <col min="8" max="8" width="26" bestFit="1" customWidth="1"/>
    <col min="9" max="9" width="2" customWidth="1"/>
    <col min="10" max="10" width="30.26953125" bestFit="1" customWidth="1"/>
    <col min="11" max="11" width="2" customWidth="1"/>
    <col min="12" max="12" width="27.453125" bestFit="1" customWidth="1"/>
    <col min="13" max="13" width="5.7265625" customWidth="1"/>
    <col min="14" max="14" width="16.453125" customWidth="1"/>
    <col min="15" max="15" width="17.7265625" customWidth="1"/>
    <col min="16" max="16" width="20.453125" style="2" customWidth="1"/>
    <col min="17" max="18" width="9.1796875" style="13"/>
    <col min="19" max="19" width="13.90625" customWidth="1"/>
    <col min="20" max="20" width="2.7265625" customWidth="1"/>
    <col min="21" max="22" width="11.1796875" customWidth="1"/>
    <col min="24" max="24" width="12.08984375" bestFit="1" customWidth="1"/>
  </cols>
  <sheetData>
    <row r="1" spans="2:23" x14ac:dyDescent="0.35">
      <c r="B1" s="85" t="s">
        <v>79</v>
      </c>
      <c r="C1" s="85"/>
      <c r="D1" s="85"/>
      <c r="E1" s="85"/>
      <c r="F1" s="85"/>
      <c r="G1" s="85"/>
      <c r="H1" s="85"/>
      <c r="W1" s="78"/>
    </row>
    <row r="2" spans="2:23" x14ac:dyDescent="0.35">
      <c r="B2" s="85"/>
      <c r="C2" s="85"/>
      <c r="D2" s="85"/>
      <c r="E2" s="85"/>
      <c r="F2" s="85"/>
      <c r="G2" s="85"/>
      <c r="H2" s="85"/>
      <c r="N2" s="86" t="s">
        <v>61</v>
      </c>
      <c r="O2" s="86"/>
      <c r="P2" s="86"/>
      <c r="Q2" s="86"/>
      <c r="R2" s="86"/>
      <c r="S2" s="86"/>
      <c r="T2" s="86"/>
      <c r="U2" s="86"/>
      <c r="V2" s="86"/>
      <c r="W2" s="78"/>
    </row>
    <row r="3" spans="2:23" x14ac:dyDescent="0.35">
      <c r="N3" s="86"/>
      <c r="O3" s="86"/>
      <c r="P3" s="86"/>
      <c r="Q3" s="86"/>
      <c r="R3" s="86"/>
      <c r="S3" s="86"/>
      <c r="T3" s="86"/>
      <c r="U3" s="86"/>
      <c r="V3" s="86"/>
      <c r="W3" s="78"/>
    </row>
    <row r="4" spans="2:23" s="1" customFormat="1" x14ac:dyDescent="0.35">
      <c r="B4" s="1" t="s">
        <v>4</v>
      </c>
      <c r="D4" s="1" t="s">
        <v>16</v>
      </c>
      <c r="F4" s="1" t="s">
        <v>20</v>
      </c>
      <c r="H4" s="1" t="s">
        <v>7</v>
      </c>
      <c r="J4" s="1" t="s">
        <v>6</v>
      </c>
      <c r="L4" s="1" t="s">
        <v>8</v>
      </c>
      <c r="N4"/>
      <c r="O4"/>
      <c r="P4" s="2"/>
      <c r="Q4" s="13"/>
      <c r="R4" s="13"/>
      <c r="S4"/>
      <c r="T4"/>
      <c r="U4"/>
      <c r="V4"/>
      <c r="W4" s="79"/>
    </row>
    <row r="5" spans="2:23" x14ac:dyDescent="0.35">
      <c r="B5" t="s">
        <v>13</v>
      </c>
      <c r="D5" t="s">
        <v>17</v>
      </c>
      <c r="F5" t="s">
        <v>21</v>
      </c>
      <c r="H5" t="s">
        <v>23</v>
      </c>
      <c r="J5" t="s">
        <v>21</v>
      </c>
      <c r="L5" t="s">
        <v>23</v>
      </c>
      <c r="Q5" s="11" t="s">
        <v>13</v>
      </c>
      <c r="R5" s="11" t="s">
        <v>14</v>
      </c>
      <c r="S5" s="1"/>
      <c r="T5" s="1"/>
      <c r="U5" s="1"/>
      <c r="V5" s="19"/>
      <c r="W5" s="78"/>
    </row>
    <row r="6" spans="2:23" x14ac:dyDescent="0.35">
      <c r="B6" t="s">
        <v>14</v>
      </c>
      <c r="D6" t="s">
        <v>18</v>
      </c>
      <c r="F6" t="s">
        <v>15</v>
      </c>
      <c r="H6" t="s">
        <v>24</v>
      </c>
      <c r="J6" t="s">
        <v>15</v>
      </c>
      <c r="L6" t="s">
        <v>24</v>
      </c>
      <c r="N6" s="82" t="s">
        <v>2</v>
      </c>
      <c r="O6" s="81" t="s">
        <v>31</v>
      </c>
      <c r="P6" s="9" t="s">
        <v>17</v>
      </c>
      <c r="Q6" s="68">
        <v>160</v>
      </c>
      <c r="R6" s="69">
        <v>160</v>
      </c>
      <c r="U6" s="1"/>
      <c r="V6" s="19"/>
      <c r="W6" s="78"/>
    </row>
    <row r="7" spans="2:23" x14ac:dyDescent="0.35">
      <c r="D7" t="s">
        <v>19</v>
      </c>
      <c r="F7" t="s">
        <v>22</v>
      </c>
      <c r="H7" t="s">
        <v>34</v>
      </c>
      <c r="J7" t="s">
        <v>22</v>
      </c>
      <c r="N7" s="82"/>
      <c r="O7" s="81"/>
      <c r="P7" s="9" t="s">
        <v>18</v>
      </c>
      <c r="Q7" s="68">
        <v>230</v>
      </c>
      <c r="R7" s="69">
        <v>230</v>
      </c>
      <c r="W7" s="78"/>
    </row>
    <row r="8" spans="2:23" x14ac:dyDescent="0.35">
      <c r="N8" s="82"/>
      <c r="O8" s="81"/>
      <c r="P8" s="9" t="s">
        <v>19</v>
      </c>
      <c r="Q8" s="68">
        <v>300</v>
      </c>
      <c r="R8" s="69">
        <v>300</v>
      </c>
      <c r="W8" s="78"/>
    </row>
    <row r="9" spans="2:23" x14ac:dyDescent="0.35">
      <c r="N9" s="82"/>
      <c r="O9" s="83" t="s">
        <v>29</v>
      </c>
      <c r="P9" s="83"/>
      <c r="Q9" s="70">
        <v>0</v>
      </c>
      <c r="R9" s="70">
        <v>0</v>
      </c>
      <c r="W9" s="78"/>
    </row>
    <row r="10" spans="2:23" x14ac:dyDescent="0.35">
      <c r="N10" s="82"/>
      <c r="O10" s="83" t="s">
        <v>30</v>
      </c>
      <c r="P10" s="83"/>
      <c r="Q10" s="70">
        <v>70</v>
      </c>
      <c r="R10" s="70">
        <v>50</v>
      </c>
      <c r="W10" s="78"/>
    </row>
    <row r="11" spans="2:23" x14ac:dyDescent="0.35">
      <c r="N11" s="18"/>
      <c r="O11" s="2"/>
      <c r="P11" s="17" t="s">
        <v>39</v>
      </c>
      <c r="Q11" s="16"/>
      <c r="R11" s="16"/>
      <c r="W11" s="78"/>
    </row>
    <row r="12" spans="2:23" x14ac:dyDescent="0.35">
      <c r="U12" t="s">
        <v>65</v>
      </c>
      <c r="V12" t="s">
        <v>66</v>
      </c>
      <c r="W12" s="78"/>
    </row>
    <row r="13" spans="2:23" ht="43.5" x14ac:dyDescent="0.35">
      <c r="Q13" s="67" t="s">
        <v>13</v>
      </c>
      <c r="R13" s="67" t="s">
        <v>14</v>
      </c>
      <c r="S13" s="66" t="s">
        <v>41</v>
      </c>
      <c r="U13" s="84" t="s">
        <v>67</v>
      </c>
      <c r="V13" s="84"/>
      <c r="W13" s="78"/>
    </row>
    <row r="14" spans="2:23" x14ac:dyDescent="0.35">
      <c r="O14" s="82" t="s">
        <v>38</v>
      </c>
      <c r="P14" s="9" t="s">
        <v>21</v>
      </c>
      <c r="Q14" s="71">
        <f t="shared" ref="Q14:R18" si="0">U14/7</f>
        <v>82.428571428571431</v>
      </c>
      <c r="R14" s="71">
        <f t="shared" si="0"/>
        <v>23.857142857142858</v>
      </c>
      <c r="S14" s="72">
        <v>6</v>
      </c>
      <c r="U14" s="76">
        <v>577</v>
      </c>
      <c r="V14" s="77">
        <v>167</v>
      </c>
      <c r="W14" s="78"/>
    </row>
    <row r="15" spans="2:23" x14ac:dyDescent="0.35">
      <c r="O15" s="82"/>
      <c r="P15" s="9" t="s">
        <v>15</v>
      </c>
      <c r="Q15" s="71">
        <f t="shared" si="0"/>
        <v>92.142857142857139</v>
      </c>
      <c r="R15" s="71">
        <f t="shared" si="0"/>
        <v>31.428571428571427</v>
      </c>
      <c r="S15" s="72">
        <v>7</v>
      </c>
      <c r="U15" s="77">
        <v>645</v>
      </c>
      <c r="V15" s="77">
        <v>220</v>
      </c>
      <c r="W15" s="78"/>
    </row>
    <row r="16" spans="2:23" x14ac:dyDescent="0.35">
      <c r="O16" s="82"/>
      <c r="P16" s="9" t="s">
        <v>22</v>
      </c>
      <c r="Q16" s="71">
        <f t="shared" si="0"/>
        <v>103</v>
      </c>
      <c r="R16" s="71">
        <f t="shared" si="0"/>
        <v>50.857142857142854</v>
      </c>
      <c r="S16" s="72">
        <v>8</v>
      </c>
      <c r="U16" s="77">
        <v>721</v>
      </c>
      <c r="V16" s="77">
        <v>356</v>
      </c>
      <c r="W16" s="78"/>
    </row>
    <row r="17" spans="15:23" x14ac:dyDescent="0.35">
      <c r="O17" s="82"/>
      <c r="P17" s="9" t="s">
        <v>23</v>
      </c>
      <c r="Q17" s="71">
        <f t="shared" si="0"/>
        <v>293</v>
      </c>
      <c r="R17" s="71">
        <f t="shared" si="0"/>
        <v>159.28571428571428</v>
      </c>
      <c r="S17" s="72">
        <v>11</v>
      </c>
      <c r="U17" s="77">
        <v>2051</v>
      </c>
      <c r="V17" s="77">
        <v>1115</v>
      </c>
      <c r="W17" s="78"/>
    </row>
    <row r="18" spans="15:23" x14ac:dyDescent="0.35">
      <c r="O18" s="82"/>
      <c r="P18" s="9" t="s">
        <v>24</v>
      </c>
      <c r="Q18" s="71">
        <f t="shared" si="0"/>
        <v>372.14285714285717</v>
      </c>
      <c r="R18" s="71">
        <f t="shared" si="0"/>
        <v>325.28571428571428</v>
      </c>
      <c r="S18" s="72">
        <v>15</v>
      </c>
      <c r="U18" s="77">
        <v>2605</v>
      </c>
      <c r="V18" s="77">
        <v>2277</v>
      </c>
      <c r="W18" s="78"/>
    </row>
    <row r="19" spans="15:23" x14ac:dyDescent="0.35">
      <c r="O19" s="82"/>
      <c r="P19" s="9" t="s">
        <v>40</v>
      </c>
      <c r="Q19" s="73"/>
      <c r="R19" s="73"/>
      <c r="S19" s="72">
        <v>17</v>
      </c>
      <c r="W19" s="78"/>
    </row>
    <row r="20" spans="15:23" x14ac:dyDescent="0.35">
      <c r="O20" s="82"/>
      <c r="P20" s="9" t="s">
        <v>34</v>
      </c>
      <c r="Q20" s="74"/>
      <c r="R20" s="74"/>
      <c r="S20" s="72">
        <v>22</v>
      </c>
      <c r="U20" s="17" t="s">
        <v>59</v>
      </c>
      <c r="W20" s="78"/>
    </row>
    <row r="21" spans="15:23" x14ac:dyDescent="0.35">
      <c r="O21" s="17" t="s">
        <v>68</v>
      </c>
      <c r="Q21" s="16"/>
      <c r="R21" s="16"/>
      <c r="U21" s="17" t="s">
        <v>60</v>
      </c>
      <c r="W21" s="78"/>
    </row>
    <row r="22" spans="15:23" x14ac:dyDescent="0.35">
      <c r="O22" s="17" t="s">
        <v>69</v>
      </c>
      <c r="Q22" s="16"/>
      <c r="R22" s="16"/>
      <c r="U22" s="17" t="s">
        <v>71</v>
      </c>
      <c r="W22" s="78"/>
    </row>
    <row r="23" spans="15:23" x14ac:dyDescent="0.35">
      <c r="O23" s="17" t="s">
        <v>70</v>
      </c>
      <c r="Q23" s="16"/>
      <c r="R23" s="16"/>
      <c r="W23" s="78"/>
    </row>
    <row r="24" spans="15:23" x14ac:dyDescent="0.35">
      <c r="W24" s="78"/>
    </row>
    <row r="25" spans="15:23" x14ac:dyDescent="0.35">
      <c r="Q25" s="12" t="s">
        <v>13</v>
      </c>
      <c r="R25" s="12" t="s">
        <v>14</v>
      </c>
      <c r="W25" s="78"/>
    </row>
    <row r="26" spans="15:23" x14ac:dyDescent="0.35">
      <c r="O26" s="10" t="s">
        <v>32</v>
      </c>
      <c r="P26" s="9" t="s">
        <v>35</v>
      </c>
      <c r="Q26" s="70">
        <v>250</v>
      </c>
      <c r="R26" s="70">
        <v>200</v>
      </c>
      <c r="W26" s="78"/>
    </row>
    <row r="27" spans="15:23" x14ac:dyDescent="0.35">
      <c r="O27" s="81" t="s">
        <v>80</v>
      </c>
      <c r="P27" s="9" t="s">
        <v>33</v>
      </c>
      <c r="Q27" s="70">
        <v>1500</v>
      </c>
      <c r="R27" s="70">
        <v>650</v>
      </c>
      <c r="U27" s="80"/>
      <c r="V27" s="80"/>
      <c r="W27" s="78"/>
    </row>
    <row r="28" spans="15:23" x14ac:dyDescent="0.35">
      <c r="O28" s="81"/>
      <c r="P28" s="9" t="s">
        <v>23</v>
      </c>
      <c r="Q28" s="70">
        <v>1900</v>
      </c>
      <c r="R28" s="70">
        <v>1000</v>
      </c>
      <c r="U28" s="80"/>
      <c r="V28" s="80"/>
      <c r="W28" s="78"/>
    </row>
    <row r="29" spans="15:23" x14ac:dyDescent="0.35">
      <c r="O29" s="81"/>
      <c r="P29" s="9" t="s">
        <v>24</v>
      </c>
      <c r="Q29" s="70">
        <v>1900</v>
      </c>
      <c r="R29" s="70">
        <v>1000</v>
      </c>
      <c r="U29" s="80"/>
      <c r="V29" s="80"/>
      <c r="W29" s="78"/>
    </row>
    <row r="30" spans="15:23" x14ac:dyDescent="0.35">
      <c r="O30" s="81"/>
      <c r="P30" s="9" t="s">
        <v>34</v>
      </c>
      <c r="Q30" s="70">
        <v>2700</v>
      </c>
      <c r="R30" s="70">
        <v>1800</v>
      </c>
      <c r="W30" s="78"/>
    </row>
    <row r="31" spans="15:23" x14ac:dyDescent="0.35">
      <c r="O31" s="14" t="s">
        <v>37</v>
      </c>
      <c r="W31" s="78"/>
    </row>
    <row r="32" spans="15:23" x14ac:dyDescent="0.35">
      <c r="O32" s="15" t="s">
        <v>36</v>
      </c>
      <c r="W32" s="78"/>
    </row>
    <row r="33" spans="15:23" x14ac:dyDescent="0.35">
      <c r="O33" s="15" t="s">
        <v>64</v>
      </c>
      <c r="W33" s="78"/>
    </row>
    <row r="34" spans="15:23" x14ac:dyDescent="0.35">
      <c r="O34" s="15" t="s">
        <v>62</v>
      </c>
      <c r="W34" s="78"/>
    </row>
    <row r="35" spans="15:23" x14ac:dyDescent="0.35">
      <c r="O35" s="15" t="s">
        <v>63</v>
      </c>
      <c r="W35" s="78"/>
    </row>
    <row r="36" spans="15:23" x14ac:dyDescent="0.35">
      <c r="O36" s="15"/>
      <c r="W36" s="78"/>
    </row>
    <row r="37" spans="15:23" x14ac:dyDescent="0.35">
      <c r="W37" s="78"/>
    </row>
    <row r="38" spans="15:23" x14ac:dyDescent="0.35">
      <c r="W38" s="78"/>
    </row>
    <row r="39" spans="15:23" x14ac:dyDescent="0.35">
      <c r="W39" s="78"/>
    </row>
    <row r="40" spans="15:23" x14ac:dyDescent="0.35">
      <c r="W40" s="78"/>
    </row>
    <row r="41" spans="15:23" x14ac:dyDescent="0.35">
      <c r="W41" s="78"/>
    </row>
    <row r="42" spans="15:23" x14ac:dyDescent="0.35">
      <c r="W42" s="78"/>
    </row>
    <row r="43" spans="15:23" x14ac:dyDescent="0.35">
      <c r="W43" s="78"/>
    </row>
    <row r="44" spans="15:23" x14ac:dyDescent="0.35">
      <c r="W44" s="78"/>
    </row>
    <row r="45" spans="15:23" x14ac:dyDescent="0.35">
      <c r="W45" s="78"/>
    </row>
    <row r="46" spans="15:23" x14ac:dyDescent="0.35">
      <c r="W46" s="78"/>
    </row>
    <row r="47" spans="15:23" x14ac:dyDescent="0.35">
      <c r="W47" s="78"/>
    </row>
    <row r="48" spans="15:23" x14ac:dyDescent="0.35">
      <c r="W48" s="78"/>
    </row>
    <row r="49" spans="23:23" x14ac:dyDescent="0.35">
      <c r="W49" s="78"/>
    </row>
    <row r="50" spans="23:23" x14ac:dyDescent="0.35">
      <c r="W50" s="78"/>
    </row>
    <row r="51" spans="23:23" x14ac:dyDescent="0.35">
      <c r="W51" s="78"/>
    </row>
    <row r="52" spans="23:23" x14ac:dyDescent="0.35">
      <c r="W52" s="78"/>
    </row>
    <row r="53" spans="23:23" x14ac:dyDescent="0.35">
      <c r="W53" s="78"/>
    </row>
    <row r="54" spans="23:23" x14ac:dyDescent="0.35">
      <c r="W54" s="78"/>
    </row>
    <row r="55" spans="23:23" x14ac:dyDescent="0.35">
      <c r="W55" s="78"/>
    </row>
    <row r="56" spans="23:23" x14ac:dyDescent="0.35">
      <c r="W56" s="78"/>
    </row>
    <row r="57" spans="23:23" x14ac:dyDescent="0.35">
      <c r="W57" s="78"/>
    </row>
    <row r="58" spans="23:23" x14ac:dyDescent="0.35">
      <c r="W58" s="78"/>
    </row>
    <row r="59" spans="23:23" x14ac:dyDescent="0.35">
      <c r="W59" s="78"/>
    </row>
    <row r="60" spans="23:23" x14ac:dyDescent="0.35">
      <c r="W60" s="78"/>
    </row>
    <row r="61" spans="23:23" x14ac:dyDescent="0.35">
      <c r="W61" s="78"/>
    </row>
    <row r="62" spans="23:23" x14ac:dyDescent="0.35">
      <c r="W62" s="78"/>
    </row>
    <row r="63" spans="23:23" x14ac:dyDescent="0.35">
      <c r="W63" s="78"/>
    </row>
    <row r="64" spans="23:23" x14ac:dyDescent="0.35">
      <c r="W64" s="78"/>
    </row>
    <row r="65" spans="23:23" x14ac:dyDescent="0.35">
      <c r="W65" s="78"/>
    </row>
    <row r="66" spans="23:23" x14ac:dyDescent="0.35">
      <c r="W66" s="78"/>
    </row>
    <row r="67" spans="23:23" x14ac:dyDescent="0.35">
      <c r="W67" s="78"/>
    </row>
    <row r="68" spans="23:23" x14ac:dyDescent="0.35">
      <c r="W68" s="78"/>
    </row>
    <row r="69" spans="23:23" x14ac:dyDescent="0.35">
      <c r="W69" s="78"/>
    </row>
    <row r="70" spans="23:23" x14ac:dyDescent="0.35">
      <c r="W70" s="78"/>
    </row>
    <row r="71" spans="23:23" x14ac:dyDescent="0.35">
      <c r="W71" s="78"/>
    </row>
    <row r="72" spans="23:23" x14ac:dyDescent="0.35">
      <c r="W72" s="78"/>
    </row>
    <row r="73" spans="23:23" x14ac:dyDescent="0.35">
      <c r="W73" s="78"/>
    </row>
    <row r="74" spans="23:23" x14ac:dyDescent="0.35">
      <c r="W74" s="78"/>
    </row>
    <row r="75" spans="23:23" x14ac:dyDescent="0.35">
      <c r="W75" s="78"/>
    </row>
    <row r="76" spans="23:23" x14ac:dyDescent="0.35">
      <c r="W76" s="78"/>
    </row>
    <row r="77" spans="23:23" x14ac:dyDescent="0.35">
      <c r="W77" s="78"/>
    </row>
    <row r="78" spans="23:23" x14ac:dyDescent="0.35">
      <c r="W78" s="78"/>
    </row>
    <row r="79" spans="23:23" x14ac:dyDescent="0.35">
      <c r="W79" s="78"/>
    </row>
    <row r="80" spans="23:23" x14ac:dyDescent="0.35">
      <c r="W80" s="78"/>
    </row>
    <row r="81" spans="23:23" x14ac:dyDescent="0.35">
      <c r="W81" s="78"/>
    </row>
    <row r="82" spans="23:23" x14ac:dyDescent="0.35">
      <c r="W82" s="78"/>
    </row>
    <row r="83" spans="23:23" x14ac:dyDescent="0.35">
      <c r="W83" s="78"/>
    </row>
    <row r="84" spans="23:23" x14ac:dyDescent="0.35">
      <c r="W84" s="78"/>
    </row>
    <row r="85" spans="23:23" x14ac:dyDescent="0.35">
      <c r="W85" s="78"/>
    </row>
    <row r="86" spans="23:23" x14ac:dyDescent="0.35">
      <c r="W86" s="78"/>
    </row>
    <row r="87" spans="23:23" x14ac:dyDescent="0.35">
      <c r="W87" s="78"/>
    </row>
    <row r="88" spans="23:23" x14ac:dyDescent="0.35">
      <c r="W88" s="78"/>
    </row>
    <row r="89" spans="23:23" x14ac:dyDescent="0.35">
      <c r="W89" s="78"/>
    </row>
    <row r="90" spans="23:23" x14ac:dyDescent="0.35">
      <c r="W90" s="78"/>
    </row>
    <row r="91" spans="23:23" x14ac:dyDescent="0.35">
      <c r="W91" s="78"/>
    </row>
    <row r="92" spans="23:23" x14ac:dyDescent="0.35">
      <c r="W92" s="78"/>
    </row>
    <row r="93" spans="23:23" x14ac:dyDescent="0.35">
      <c r="W93" s="78"/>
    </row>
    <row r="94" spans="23:23" x14ac:dyDescent="0.35">
      <c r="W94" s="78"/>
    </row>
    <row r="95" spans="23:23" x14ac:dyDescent="0.35">
      <c r="W95" s="78"/>
    </row>
    <row r="96" spans="23:23" x14ac:dyDescent="0.35">
      <c r="W96" s="78"/>
    </row>
    <row r="97" spans="23:23" x14ac:dyDescent="0.35">
      <c r="W97" s="78"/>
    </row>
    <row r="98" spans="23:23" x14ac:dyDescent="0.35">
      <c r="W98" s="78"/>
    </row>
    <row r="99" spans="23:23" x14ac:dyDescent="0.35">
      <c r="W99" s="78"/>
    </row>
    <row r="100" spans="23:23" x14ac:dyDescent="0.35">
      <c r="W100" s="78"/>
    </row>
    <row r="101" spans="23:23" x14ac:dyDescent="0.35">
      <c r="W101" s="78"/>
    </row>
    <row r="102" spans="23:23" x14ac:dyDescent="0.35">
      <c r="W102" s="78"/>
    </row>
    <row r="103" spans="23:23" x14ac:dyDescent="0.35">
      <c r="W103" s="78"/>
    </row>
    <row r="104" spans="23:23" x14ac:dyDescent="0.35">
      <c r="W104" s="78"/>
    </row>
    <row r="105" spans="23:23" x14ac:dyDescent="0.35">
      <c r="W105" s="78"/>
    </row>
    <row r="106" spans="23:23" x14ac:dyDescent="0.35">
      <c r="W106" s="78"/>
    </row>
    <row r="107" spans="23:23" x14ac:dyDescent="0.35">
      <c r="W107" s="78"/>
    </row>
    <row r="108" spans="23:23" x14ac:dyDescent="0.35">
      <c r="W108" s="78"/>
    </row>
    <row r="109" spans="23:23" x14ac:dyDescent="0.35">
      <c r="W109" s="78"/>
    </row>
    <row r="110" spans="23:23" x14ac:dyDescent="0.35">
      <c r="W110" s="78"/>
    </row>
    <row r="111" spans="23:23" x14ac:dyDescent="0.35">
      <c r="W111" s="78"/>
    </row>
    <row r="112" spans="23:23" x14ac:dyDescent="0.35">
      <c r="W112" s="78"/>
    </row>
    <row r="113" spans="23:23" x14ac:dyDescent="0.35">
      <c r="W113" s="78"/>
    </row>
    <row r="114" spans="23:23" x14ac:dyDescent="0.35">
      <c r="W114" s="78"/>
    </row>
    <row r="115" spans="23:23" x14ac:dyDescent="0.35">
      <c r="W115" s="78"/>
    </row>
    <row r="116" spans="23:23" x14ac:dyDescent="0.35">
      <c r="W116" s="78"/>
    </row>
    <row r="117" spans="23:23" x14ac:dyDescent="0.35">
      <c r="W117" s="78"/>
    </row>
    <row r="118" spans="23:23" x14ac:dyDescent="0.35">
      <c r="W118" s="78"/>
    </row>
    <row r="119" spans="23:23" x14ac:dyDescent="0.35">
      <c r="W119" s="78"/>
    </row>
    <row r="120" spans="23:23" x14ac:dyDescent="0.35">
      <c r="W120" s="78"/>
    </row>
    <row r="121" spans="23:23" x14ac:dyDescent="0.35">
      <c r="W121" s="78"/>
    </row>
    <row r="122" spans="23:23" x14ac:dyDescent="0.35">
      <c r="W122" s="78"/>
    </row>
    <row r="123" spans="23:23" x14ac:dyDescent="0.35">
      <c r="W123" s="78"/>
    </row>
    <row r="124" spans="23:23" x14ac:dyDescent="0.35">
      <c r="W124" s="78"/>
    </row>
    <row r="125" spans="23:23" x14ac:dyDescent="0.35">
      <c r="W125" s="78"/>
    </row>
    <row r="126" spans="23:23" x14ac:dyDescent="0.35">
      <c r="W126" s="78"/>
    </row>
    <row r="127" spans="23:23" x14ac:dyDescent="0.35">
      <c r="W127" s="78"/>
    </row>
    <row r="128" spans="23:23" x14ac:dyDescent="0.35">
      <c r="W128" s="78"/>
    </row>
    <row r="129" spans="23:23" x14ac:dyDescent="0.35">
      <c r="W129" s="78"/>
    </row>
    <row r="130" spans="23:23" x14ac:dyDescent="0.35">
      <c r="W130" s="78"/>
    </row>
    <row r="131" spans="23:23" x14ac:dyDescent="0.35">
      <c r="W131" s="78"/>
    </row>
    <row r="132" spans="23:23" x14ac:dyDescent="0.35">
      <c r="W132" s="78"/>
    </row>
    <row r="133" spans="23:23" x14ac:dyDescent="0.35">
      <c r="W133" s="78"/>
    </row>
    <row r="134" spans="23:23" x14ac:dyDescent="0.35">
      <c r="W134" s="78"/>
    </row>
    <row r="135" spans="23:23" x14ac:dyDescent="0.35">
      <c r="W135" s="78"/>
    </row>
    <row r="136" spans="23:23" x14ac:dyDescent="0.35">
      <c r="W136" s="78"/>
    </row>
    <row r="137" spans="23:23" x14ac:dyDescent="0.35">
      <c r="W137" s="78"/>
    </row>
    <row r="138" spans="23:23" x14ac:dyDescent="0.35">
      <c r="W138" s="78"/>
    </row>
    <row r="139" spans="23:23" x14ac:dyDescent="0.35">
      <c r="W139" s="78"/>
    </row>
    <row r="140" spans="23:23" x14ac:dyDescent="0.35">
      <c r="W140" s="78"/>
    </row>
    <row r="141" spans="23:23" x14ac:dyDescent="0.35">
      <c r="W141" s="78"/>
    </row>
    <row r="142" spans="23:23" x14ac:dyDescent="0.35">
      <c r="W142" s="78"/>
    </row>
    <row r="143" spans="23:23" x14ac:dyDescent="0.35">
      <c r="W143" s="78"/>
    </row>
    <row r="144" spans="23:23" x14ac:dyDescent="0.35">
      <c r="W144" s="78"/>
    </row>
    <row r="145" spans="23:23" x14ac:dyDescent="0.35">
      <c r="W145" s="78"/>
    </row>
    <row r="146" spans="23:23" x14ac:dyDescent="0.35">
      <c r="W146" s="78"/>
    </row>
    <row r="147" spans="23:23" x14ac:dyDescent="0.35">
      <c r="W147" s="78"/>
    </row>
    <row r="148" spans="23:23" x14ac:dyDescent="0.35">
      <c r="W148" s="78"/>
    </row>
    <row r="149" spans="23:23" x14ac:dyDescent="0.35">
      <c r="W149" s="78"/>
    </row>
    <row r="150" spans="23:23" x14ac:dyDescent="0.35">
      <c r="W150" s="78"/>
    </row>
  </sheetData>
  <mergeCells count="9">
    <mergeCell ref="B1:H2"/>
    <mergeCell ref="N2:V3"/>
    <mergeCell ref="U13:V13"/>
    <mergeCell ref="O27:O30"/>
    <mergeCell ref="O14:O20"/>
    <mergeCell ref="N6:N10"/>
    <mergeCell ref="O6:O8"/>
    <mergeCell ref="O9:P9"/>
    <mergeCell ref="O10:P10"/>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Cost Calculator</vt:lpstr>
      <vt:lpstr>Data for Calculations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Andrew Strikis</cp:lastModifiedBy>
  <dcterms:created xsi:type="dcterms:W3CDTF">2022-06-18T22:22:35Z</dcterms:created>
  <dcterms:modified xsi:type="dcterms:W3CDTF">2026-10-22T23:13:32Z</dcterms:modified>
</cp:coreProperties>
</file>