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225"/>
  <workbookPr defaultThemeVersion="166925"/>
  <mc:AlternateContent xmlns:mc="http://schemas.openxmlformats.org/markup-compatibility/2006">
    <mc:Choice Requires="x15">
      <x15ac:absPath xmlns:x15ac="http://schemas.microsoft.com/office/spreadsheetml/2010/11/ac" url="D:\Google Drive\Lap of Tasmania (Internal)\Content\Cost Comparison\"/>
    </mc:Choice>
  </mc:AlternateContent>
  <xr:revisionPtr revIDLastSave="0" documentId="13_ncr:1_{364D7C98-C25F-46E1-968C-6C1F6486B811}" xr6:coauthVersionLast="47" xr6:coauthVersionMax="47" xr10:uidLastSave="{00000000-0000-0000-0000-000000000000}"/>
  <bookViews>
    <workbookView xWindow="38280" yWindow="-120" windowWidth="29040" windowHeight="17520" xr2:uid="{5DCA95BF-6412-4D31-BDFA-8ACE211247FF}"/>
  </bookViews>
  <sheets>
    <sheet name="Cost Calculator" sheetId="1" r:id="rId1"/>
    <sheet name="Data for Calculations" sheetId="2"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G10" i="1" l="1"/>
  <c r="G34" i="1" s="1"/>
  <c r="H34" i="1"/>
  <c r="F34" i="1"/>
  <c r="F29" i="1"/>
  <c r="E29" i="1"/>
  <c r="H33" i="1"/>
  <c r="G33" i="1"/>
  <c r="F33" i="1"/>
  <c r="E33" i="1"/>
  <c r="F28" i="1"/>
  <c r="E28" i="1"/>
  <c r="H31" i="1"/>
  <c r="G31" i="1"/>
  <c r="G32" i="1"/>
  <c r="H32" i="1"/>
  <c r="H30" i="1"/>
  <c r="G30" i="1"/>
  <c r="E34" i="1" l="1"/>
  <c r="E35" i="1" s="1"/>
  <c r="F35" i="1"/>
  <c r="G35" i="1"/>
  <c r="H35" i="1"/>
</calcChain>
</file>

<file path=xl/sharedStrings.xml><?xml version="1.0" encoding="utf-8"?>
<sst xmlns="http://schemas.openxmlformats.org/spreadsheetml/2006/main" count="106" uniqueCount="79">
  <si>
    <t>Accommodation</t>
  </si>
  <si>
    <t>Vehicle Rental</t>
  </si>
  <si>
    <t>Accommodation (per night)</t>
  </si>
  <si>
    <t>Ferry</t>
  </si>
  <si>
    <t>Flights to Tasmania (return)</t>
  </si>
  <si>
    <t>Season</t>
  </si>
  <si>
    <t>Transport from Airport back Home</t>
  </si>
  <si>
    <t>Your rental vehicle (no camping)</t>
  </si>
  <si>
    <t>Your own vehicle (camping)</t>
  </si>
  <si>
    <t>Your rental vehicle (camping)</t>
  </si>
  <si>
    <t>Fuel</t>
  </si>
  <si>
    <t>Ferry tickets (return)</t>
  </si>
  <si>
    <t>Your Holiday Information</t>
  </si>
  <si>
    <t>Total Cost</t>
  </si>
  <si>
    <t>High</t>
  </si>
  <si>
    <t>Low</t>
  </si>
  <si>
    <t>Medium</t>
  </si>
  <si>
    <t>Hotel/B&amp;B Style</t>
  </si>
  <si>
    <t>Budget</t>
  </si>
  <si>
    <t>Average</t>
  </si>
  <si>
    <t>Expensive</t>
  </si>
  <si>
    <t>Your Own vehicle (no camping)</t>
  </si>
  <si>
    <t>Small</t>
  </si>
  <si>
    <t>Large</t>
  </si>
  <si>
    <t>Campervan</t>
  </si>
  <si>
    <t>Motorhome</t>
  </si>
  <si>
    <t>Accommodation Style for Hotels/B&amp;Bs</t>
  </si>
  <si>
    <t>Holiday Season</t>
  </si>
  <si>
    <t>Select your own vehicle</t>
  </si>
  <si>
    <t>Select your rental vehicle</t>
  </si>
  <si>
    <t>How many nights free-camping?</t>
  </si>
  <si>
    <t>How many nights in a caravan park?</t>
  </si>
  <si>
    <t>Free Camp</t>
  </si>
  <si>
    <t>Caravan Park</t>
  </si>
  <si>
    <t>Hotel/B&amp;B</t>
  </si>
  <si>
    <t>Flights</t>
  </si>
  <si>
    <t>Car</t>
  </si>
  <si>
    <t>4WD + Caravan</t>
  </si>
  <si>
    <t>Per person (return)</t>
  </si>
  <si>
    <t>- 2 adults</t>
  </si>
  <si>
    <t>Ferry Assumptions</t>
  </si>
  <si>
    <t>- Car = Toyota Camry</t>
  </si>
  <si>
    <t>- 4WD = Toyota Landcruiser</t>
  </si>
  <si>
    <t>Vehicle rental and fuel consumption</t>
  </si>
  <si>
    <t>CP is for powered site</t>
  </si>
  <si>
    <t>Campervan (2-berth)</t>
  </si>
  <si>
    <t>Motorhome (4-berth)</t>
  </si>
  <si>
    <t>4WD</t>
  </si>
  <si>
    <t>Campervan is 2-berth (no shower or toilet), motorhome is 4-berth with toilet/shower. Vehicle booked at least 6 months ahead.</t>
  </si>
  <si>
    <t>High:</t>
  </si>
  <si>
    <t>Low:</t>
  </si>
  <si>
    <t>As of June 2022</t>
  </si>
  <si>
    <t>- Campervan is 6m long</t>
  </si>
  <si>
    <t>- Motorhome is 8m long</t>
  </si>
  <si>
    <t>Fuel Consumption (L/100km)</t>
  </si>
  <si>
    <t>Total Days in Tasmania (incl. part days)</t>
  </si>
  <si>
    <t>Fly to TAS
Rent Car
Hotels / B&amp;Bs</t>
  </si>
  <si>
    <t>Sail on Ferry
BYO Car
Hotels / B&amp;Bs</t>
  </si>
  <si>
    <t>Sail on Ferry
BYO Van/Motorhome/Caravan
Camping / Caravan Parks</t>
  </si>
  <si>
    <t>Fly to TAS
Rent Van/Motorhome
Camping / Caravan Parks</t>
  </si>
  <si>
    <t>Total Driving Distance (km)</t>
  </si>
  <si>
    <t>Price of Petrol ($)</t>
  </si>
  <si>
    <t>Transport from Home to Airport (cost of petrol, taxi/Uber, or train)</t>
  </si>
  <si>
    <t>Airport Parking (if not taking a taxi/Uber/train)</t>
  </si>
  <si>
    <t>Fuel to drive to Geelong Ferry Terminal</t>
  </si>
  <si>
    <t>Fuel to drive home from Geelong Ferry Terminal</t>
  </si>
  <si>
    <t>How many nights in Hotels, B&amp;Bs, Airbnbs etc.?</t>
  </si>
  <si>
    <t>Total Nights in Tasmania</t>
  </si>
  <si>
    <t>Distance by Road to Geelong Ferry Terminal (km)</t>
  </si>
  <si>
    <t>How to Use this Calculator</t>
  </si>
  <si>
    <r>
      <t xml:space="preserve">Fill in all the </t>
    </r>
    <r>
      <rPr>
        <b/>
        <sz val="11"/>
        <color rgb="FF00B050"/>
        <rFont val="Calibri"/>
        <family val="2"/>
        <scheme val="minor"/>
      </rPr>
      <t>green</t>
    </r>
    <r>
      <rPr>
        <sz val="11"/>
        <color theme="1"/>
        <rFont val="Calibri"/>
        <family val="2"/>
        <scheme val="minor"/>
      </rPr>
      <t xml:space="preserve"> cells only:
- Some will present you with a 'pick list' for you to choose from
- Some need you to type a number
The light grey and blue cells will calculate by themselves.
The dark grey cells aren't relevant and can be ignored.
</t>
    </r>
  </si>
  <si>
    <t>Cost Calculator - Fly / Drive / Stay</t>
  </si>
  <si>
    <t>Handy Travel Planning Information</t>
  </si>
  <si>
    <t>Campervan + Motorhome Rental Guide</t>
  </si>
  <si>
    <t>Car Rental Guide</t>
  </si>
  <si>
    <t>Accommodation Guides</t>
  </si>
  <si>
    <t>Free Itineraries</t>
  </si>
  <si>
    <t>Discount Codes</t>
  </si>
  <si>
    <t>These are the values that the calculator on the other tab is using (research June 2022). You can adjust these numbers if you feel they aren't quite right for your circumstances.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</si>
</sst>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_-&quot;$&quot;* #,##0_-;\-&quot;$&quot;* #,##0_-;_-&quot;$&quot;* &quot;-&quot;??_-;_-@_-"/>
  </numFmts>
  <fonts count="13" x14ac:knownFonts="1">
    <font>
      <sz val="11"/>
      <color theme="1"/>
      <name val="Calibri"/>
      <family val="2"/>
      <scheme val="minor"/>
    </font>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i/>
      <sz val="11"/>
      <color theme="1"/>
      <name val="Calibri"/>
      <family val="2"/>
      <scheme val="minor"/>
    </font>
    <font>
      <i/>
      <sz val="10"/>
      <color theme="1"/>
      <name val="Calibri"/>
      <family val="2"/>
      <scheme val="minor"/>
    </font>
    <font>
      <b/>
      <sz val="11"/>
      <color rgb="FF00B050"/>
      <name val="Calibri"/>
      <family val="2"/>
      <scheme val="minor"/>
    </font>
    <font>
      <sz val="12"/>
      <color theme="1"/>
      <name val="Calibri"/>
      <family val="2"/>
      <scheme val="minor"/>
    </font>
    <font>
      <b/>
      <sz val="32"/>
      <color theme="1"/>
      <name val="Calibri"/>
      <family val="2"/>
      <scheme val="minor"/>
    </font>
    <font>
      <u/>
      <sz val="11"/>
      <color theme="10"/>
      <name val="Calibri"/>
      <family val="2"/>
      <scheme val="minor"/>
    </font>
    <font>
      <u/>
      <sz val="12"/>
      <color theme="10"/>
      <name val="Calibri"/>
      <family val="2"/>
      <scheme val="minor"/>
    </font>
    <font>
      <b/>
      <sz val="11"/>
      <color rgb="FFC00000"/>
      <name val="Calibri"/>
      <family val="2"/>
      <scheme val="minor"/>
    </font>
  </fonts>
  <fills count="10">
    <fill>
      <patternFill patternType="none"/>
    </fill>
    <fill>
      <patternFill patternType="gray125"/>
    </fill>
    <fill>
      <patternFill patternType="solid">
        <fgColor theme="8" tint="0.79998168889431442"/>
        <bgColor indexed="64"/>
      </patternFill>
    </fill>
    <fill>
      <patternFill patternType="solid">
        <fgColor theme="9" tint="0.79998168889431442"/>
        <bgColor indexed="64"/>
      </patternFill>
    </fill>
    <fill>
      <patternFill patternType="solid">
        <fgColor theme="2"/>
        <bgColor indexed="64"/>
      </patternFill>
    </fill>
    <fill>
      <patternFill patternType="solid">
        <fgColor theme="1"/>
        <bgColor indexed="64"/>
      </patternFill>
    </fill>
    <fill>
      <patternFill patternType="solid">
        <fgColor theme="7" tint="0.79998168889431442"/>
        <bgColor indexed="64"/>
      </patternFill>
    </fill>
    <fill>
      <patternFill patternType="solid">
        <fgColor theme="1" tint="0.249977111117893"/>
        <bgColor indexed="64"/>
      </patternFill>
    </fill>
    <fill>
      <patternFill patternType="solid">
        <fgColor theme="6" tint="0.79998168889431442"/>
        <bgColor indexed="64"/>
      </patternFill>
    </fill>
    <fill>
      <patternFill patternType="solid">
        <fgColor theme="0"/>
        <bgColor indexed="64"/>
      </patternFill>
    </fill>
  </fills>
  <borders count="24">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0" fontId="10" fillId="0" borderId="0" applyNumberFormat="0" applyFill="0" applyBorder="0" applyAlignment="0" applyProtection="0"/>
  </cellStyleXfs>
  <cellXfs count="123">
    <xf numFmtId="0" fontId="0" fillId="0" borderId="0" xfId="0"/>
    <xf numFmtId="0" fontId="2" fillId="0" borderId="0" xfId="0" applyFont="1"/>
    <xf numFmtId="0" fontId="0" fillId="0" borderId="0" xfId="0" applyAlignment="1">
      <alignment horizontal="right"/>
    </xf>
    <xf numFmtId="0" fontId="0" fillId="0" borderId="0" xfId="0" applyAlignment="1">
      <alignment wrapText="1"/>
    </xf>
    <xf numFmtId="0" fontId="0" fillId="0" borderId="0" xfId="0" applyAlignment="1">
      <alignment vertical="top"/>
    </xf>
    <xf numFmtId="0" fontId="0" fillId="7" borderId="1" xfId="0" applyFill="1" applyBorder="1" applyAlignment="1">
      <alignment horizontal="center" wrapText="1"/>
    </xf>
    <xf numFmtId="0" fontId="0" fillId="7" borderId="1" xfId="0" applyFill="1" applyBorder="1" applyAlignment="1">
      <alignment horizontal="center" vertical="top"/>
    </xf>
    <xf numFmtId="0" fontId="0" fillId="7" borderId="4" xfId="0" applyFill="1" applyBorder="1" applyAlignment="1">
      <alignment horizontal="center" wrapText="1"/>
    </xf>
    <xf numFmtId="0" fontId="0" fillId="0" borderId="0" xfId="0" applyBorder="1"/>
    <xf numFmtId="0" fontId="0" fillId="0" borderId="0" xfId="0" applyFill="1" applyBorder="1"/>
    <xf numFmtId="0" fontId="0" fillId="0" borderId="0" xfId="0" applyBorder="1" applyAlignment="1">
      <alignment horizontal="right"/>
    </xf>
    <xf numFmtId="0" fontId="0" fillId="0" borderId="13" xfId="0" applyBorder="1" applyAlignment="1">
      <alignment wrapText="1"/>
    </xf>
    <xf numFmtId="0" fontId="0" fillId="0" borderId="2" xfId="0" applyBorder="1" applyAlignment="1">
      <alignment horizontal="right"/>
    </xf>
    <xf numFmtId="0" fontId="0" fillId="0" borderId="2" xfId="0" applyBorder="1" applyAlignment="1">
      <alignment horizontal="center"/>
    </xf>
    <xf numFmtId="164" fontId="2" fillId="8" borderId="2" xfId="1" applyNumberFormat="1" applyFont="1" applyFill="1" applyBorder="1" applyAlignment="1">
      <alignment horizontal="center"/>
    </xf>
    <xf numFmtId="164" fontId="2" fillId="8" borderId="1" xfId="1" applyNumberFormat="1" applyFont="1" applyFill="1" applyBorder="1" applyAlignment="1">
      <alignment horizontal="center"/>
    </xf>
    <xf numFmtId="164" fontId="0" fillId="0" borderId="0" xfId="1" applyNumberFormat="1" applyFont="1"/>
    <xf numFmtId="0" fontId="6" fillId="0" borderId="0" xfId="0" applyFont="1"/>
    <xf numFmtId="0" fontId="6" fillId="0" borderId="0" xfId="0" quotePrefix="1" applyFont="1"/>
    <xf numFmtId="164" fontId="0" fillId="0" borderId="0" xfId="1" applyNumberFormat="1" applyFont="1" applyBorder="1"/>
    <xf numFmtId="0" fontId="6" fillId="0" borderId="0" xfId="0" applyFont="1" applyBorder="1" applyAlignment="1">
      <alignment horizontal="left"/>
    </xf>
    <xf numFmtId="0" fontId="0" fillId="0" borderId="0" xfId="0" applyBorder="1" applyAlignment="1">
      <alignment horizontal="center" vertical="center"/>
    </xf>
    <xf numFmtId="17" fontId="0" fillId="0" borderId="0" xfId="0" applyNumberFormat="1" applyFont="1"/>
    <xf numFmtId="44" fontId="4" fillId="2" borderId="2" xfId="0" applyNumberFormat="1" applyFont="1" applyFill="1" applyBorder="1" applyAlignment="1">
      <alignment horizontal="right" wrapText="1"/>
    </xf>
    <xf numFmtId="0" fontId="3" fillId="2" borderId="2" xfId="0" applyFont="1" applyFill="1" applyBorder="1" applyAlignment="1">
      <alignment horizontal="center" vertical="top" wrapText="1"/>
    </xf>
    <xf numFmtId="164" fontId="0" fillId="7" borderId="1" xfId="1" applyNumberFormat="1" applyFont="1" applyFill="1" applyBorder="1" applyAlignment="1">
      <alignment horizontal="left" wrapText="1"/>
    </xf>
    <xf numFmtId="164" fontId="0" fillId="7" borderId="3" xfId="1" applyNumberFormat="1" applyFont="1" applyFill="1" applyBorder="1" applyAlignment="1">
      <alignment horizontal="left" wrapText="1"/>
    </xf>
    <xf numFmtId="164" fontId="0" fillId="4" borderId="3" xfId="1" applyNumberFormat="1" applyFont="1" applyFill="1" applyBorder="1" applyAlignment="1">
      <alignment horizontal="left" wrapText="1"/>
    </xf>
    <xf numFmtId="164" fontId="0" fillId="4" borderId="1" xfId="1" applyNumberFormat="1" applyFont="1" applyFill="1" applyBorder="1" applyAlignment="1">
      <alignment horizontal="left" wrapText="1"/>
    </xf>
    <xf numFmtId="164" fontId="0" fillId="7" borderId="4" xfId="1" applyNumberFormat="1" applyFont="1" applyFill="1" applyBorder="1" applyAlignment="1">
      <alignment horizontal="left" wrapText="1"/>
    </xf>
    <xf numFmtId="164" fontId="0" fillId="4" borderId="4" xfId="1" applyNumberFormat="1" applyFont="1" applyFill="1" applyBorder="1" applyAlignment="1">
      <alignment horizontal="left" wrapText="1"/>
    </xf>
    <xf numFmtId="0" fontId="0" fillId="4" borderId="0" xfId="0" applyFill="1" applyBorder="1"/>
    <xf numFmtId="0" fontId="0" fillId="9" borderId="7" xfId="0" applyFill="1" applyBorder="1" applyAlignment="1">
      <alignment vertical="top"/>
    </xf>
    <xf numFmtId="0" fontId="0" fillId="9" borderId="8" xfId="0" applyFill="1" applyBorder="1" applyAlignment="1">
      <alignment vertical="top"/>
    </xf>
    <xf numFmtId="0" fontId="0" fillId="9" borderId="9" xfId="0" applyFill="1" applyBorder="1" applyAlignment="1">
      <alignment vertical="top"/>
    </xf>
    <xf numFmtId="0" fontId="0" fillId="9" borderId="10" xfId="0" applyFill="1" applyBorder="1" applyAlignment="1">
      <alignment wrapText="1"/>
    </xf>
    <xf numFmtId="0" fontId="0" fillId="9" borderId="0" xfId="0" applyFill="1" applyBorder="1" applyAlignment="1">
      <alignment wrapText="1"/>
    </xf>
    <xf numFmtId="0" fontId="0" fillId="9" borderId="11" xfId="0" applyFill="1" applyBorder="1" applyAlignment="1">
      <alignment wrapText="1"/>
    </xf>
    <xf numFmtId="0" fontId="0" fillId="9" borderId="0" xfId="0" applyFill="1" applyBorder="1" applyAlignment="1">
      <alignment horizontal="right"/>
    </xf>
    <xf numFmtId="0" fontId="5" fillId="9" borderId="0" xfId="0" applyFont="1" applyFill="1" applyBorder="1" applyAlignment="1">
      <alignment horizontal="right"/>
    </xf>
    <xf numFmtId="0" fontId="0" fillId="9" borderId="12" xfId="0" applyFill="1" applyBorder="1" applyAlignment="1">
      <alignment wrapText="1"/>
    </xf>
    <xf numFmtId="0" fontId="0" fillId="9" borderId="13" xfId="0" applyFill="1" applyBorder="1" applyAlignment="1">
      <alignment wrapText="1"/>
    </xf>
    <xf numFmtId="0" fontId="0" fillId="9" borderId="14" xfId="0" applyFill="1" applyBorder="1" applyAlignment="1">
      <alignment wrapText="1"/>
    </xf>
    <xf numFmtId="0" fontId="0" fillId="9" borderId="0" xfId="0" applyFill="1"/>
    <xf numFmtId="0" fontId="0" fillId="9" borderId="0" xfId="0" applyFill="1" applyAlignment="1">
      <alignment vertical="top"/>
    </xf>
    <xf numFmtId="0" fontId="0" fillId="9" borderId="0" xfId="0" applyFill="1" applyBorder="1"/>
    <xf numFmtId="0" fontId="0" fillId="9" borderId="0" xfId="0" applyFill="1" applyAlignment="1">
      <alignment wrapText="1"/>
    </xf>
    <xf numFmtId="0" fontId="0" fillId="9" borderId="0" xfId="0" applyFill="1" applyBorder="1" applyAlignment="1">
      <alignment horizontal="right" wrapText="1"/>
    </xf>
    <xf numFmtId="0" fontId="0" fillId="3" borderId="0" xfId="0" applyFill="1" applyBorder="1" applyProtection="1">
      <protection locked="0"/>
    </xf>
    <xf numFmtId="0" fontId="0" fillId="3" borderId="0" xfId="0" applyFill="1" applyBorder="1" applyAlignment="1" applyProtection="1">
      <alignment horizontal="right"/>
      <protection locked="0"/>
    </xf>
    <xf numFmtId="44" fontId="0" fillId="3" borderId="0" xfId="1" applyFont="1" applyFill="1" applyBorder="1" applyAlignment="1" applyProtection="1">
      <alignment horizontal="left"/>
      <protection locked="0"/>
    </xf>
    <xf numFmtId="0" fontId="0" fillId="3" borderId="4" xfId="0" applyFill="1" applyBorder="1" applyAlignment="1" applyProtection="1">
      <alignment horizontal="center"/>
      <protection locked="0"/>
    </xf>
    <xf numFmtId="0" fontId="0" fillId="3" borderId="1" xfId="0" applyFill="1" applyBorder="1" applyAlignment="1" applyProtection="1">
      <alignment horizontal="center"/>
      <protection locked="0"/>
    </xf>
    <xf numFmtId="164" fontId="0" fillId="3" borderId="1" xfId="1" applyNumberFormat="1" applyFont="1" applyFill="1" applyBorder="1" applyAlignment="1" applyProtection="1">
      <alignment horizontal="left" wrapText="1"/>
      <protection locked="0"/>
    </xf>
    <xf numFmtId="164" fontId="0" fillId="3" borderId="3" xfId="1" applyNumberFormat="1" applyFont="1" applyFill="1" applyBorder="1" applyAlignment="1" applyProtection="1">
      <alignment horizontal="left" wrapText="1"/>
      <protection locked="0"/>
    </xf>
    <xf numFmtId="0" fontId="0" fillId="9" borderId="0" xfId="0" applyFill="1" applyProtection="1"/>
    <xf numFmtId="0" fontId="0" fillId="9" borderId="0" xfId="0" applyFill="1" applyAlignment="1" applyProtection="1">
      <alignment wrapText="1"/>
    </xf>
    <xf numFmtId="0" fontId="0" fillId="9" borderId="0" xfId="0" applyFill="1" applyAlignment="1" applyProtection="1">
      <alignment vertical="top"/>
    </xf>
    <xf numFmtId="0" fontId="4" fillId="4" borderId="7" xfId="0" applyFont="1" applyFill="1" applyBorder="1" applyAlignment="1" applyProtection="1">
      <alignment vertical="center"/>
    </xf>
    <xf numFmtId="0" fontId="4" fillId="4" borderId="9" xfId="0" applyFont="1" applyFill="1" applyBorder="1" applyAlignment="1" applyProtection="1">
      <alignment vertical="center"/>
    </xf>
    <xf numFmtId="0" fontId="4" fillId="9" borderId="0" xfId="0" applyFont="1" applyFill="1" applyAlignment="1" applyProtection="1">
      <alignment vertical="center"/>
    </xf>
    <xf numFmtId="0" fontId="0" fillId="4" borderId="10" xfId="0" applyFill="1" applyBorder="1" applyAlignment="1" applyProtection="1">
      <alignment vertical="top"/>
    </xf>
    <xf numFmtId="0" fontId="4" fillId="4" borderId="11" xfId="0" applyFont="1" applyFill="1" applyBorder="1" applyAlignment="1" applyProtection="1">
      <alignment vertical="center"/>
    </xf>
    <xf numFmtId="0" fontId="0" fillId="4" borderId="10" xfId="0" applyFill="1" applyBorder="1" applyAlignment="1" applyProtection="1">
      <alignment wrapText="1"/>
    </xf>
    <xf numFmtId="0" fontId="0" fillId="4" borderId="11" xfId="0" applyFill="1" applyBorder="1" applyAlignment="1" applyProtection="1">
      <alignment wrapText="1"/>
    </xf>
    <xf numFmtId="0" fontId="0" fillId="4" borderId="12" xfId="0" applyFill="1" applyBorder="1" applyAlignment="1" applyProtection="1">
      <alignment wrapText="1"/>
    </xf>
    <xf numFmtId="0" fontId="4" fillId="9" borderId="21" xfId="0" applyFont="1" applyFill="1" applyBorder="1" applyAlignment="1" applyProtection="1">
      <alignment horizontal="center" vertical="center" wrapText="1"/>
    </xf>
    <xf numFmtId="0" fontId="4" fillId="9" borderId="5" xfId="0" applyFont="1" applyFill="1" applyBorder="1" applyAlignment="1" applyProtection="1">
      <alignment horizontal="center" vertical="center" wrapText="1"/>
    </xf>
    <xf numFmtId="0" fontId="0" fillId="9" borderId="0" xfId="0" applyFill="1" applyBorder="1" applyProtection="1"/>
    <xf numFmtId="0" fontId="5" fillId="9" borderId="0" xfId="0" applyFont="1" applyFill="1" applyBorder="1" applyAlignment="1" applyProtection="1">
      <alignment horizontal="right" wrapText="1"/>
    </xf>
    <xf numFmtId="0" fontId="0" fillId="4" borderId="7" xfId="0" applyFill="1" applyBorder="1" applyAlignment="1" applyProtection="1">
      <alignment wrapText="1"/>
    </xf>
    <xf numFmtId="0" fontId="0" fillId="4" borderId="9" xfId="0" applyFill="1" applyBorder="1" applyAlignment="1" applyProtection="1">
      <alignment wrapText="1"/>
    </xf>
    <xf numFmtId="0" fontId="0" fillId="4" borderId="10" xfId="0" applyFill="1" applyBorder="1" applyProtection="1"/>
    <xf numFmtId="0" fontId="4" fillId="4" borderId="11" xfId="0" applyFont="1" applyFill="1" applyBorder="1" applyAlignment="1" applyProtection="1">
      <alignment wrapText="1"/>
    </xf>
    <xf numFmtId="0" fontId="2" fillId="4" borderId="11" xfId="0" applyFont="1" applyFill="1" applyBorder="1" applyAlignment="1" applyProtection="1">
      <alignment horizontal="left" wrapText="1"/>
    </xf>
    <xf numFmtId="0" fontId="8" fillId="9" borderId="0" xfId="0" applyFont="1" applyFill="1" applyAlignment="1" applyProtection="1">
      <alignment vertical="center"/>
    </xf>
    <xf numFmtId="0" fontId="8" fillId="4" borderId="10" xfId="0" applyFont="1" applyFill="1" applyBorder="1" applyAlignment="1" applyProtection="1">
      <alignment vertical="center"/>
    </xf>
    <xf numFmtId="0" fontId="11" fillId="4" borderId="11" xfId="2" applyFont="1" applyFill="1" applyBorder="1" applyAlignment="1" applyProtection="1">
      <alignment vertical="center" wrapText="1"/>
    </xf>
    <xf numFmtId="0" fontId="8" fillId="9" borderId="0" xfId="0" applyFont="1" applyFill="1" applyAlignment="1" applyProtection="1">
      <alignment vertical="center" wrapText="1"/>
    </xf>
    <xf numFmtId="0" fontId="3" fillId="9" borderId="0" xfId="0" applyFont="1" applyFill="1" applyAlignment="1" applyProtection="1">
      <alignment vertical="center"/>
    </xf>
    <xf numFmtId="0" fontId="0" fillId="4" borderId="14" xfId="0" applyFill="1" applyBorder="1" applyAlignment="1" applyProtection="1">
      <alignment wrapText="1"/>
    </xf>
    <xf numFmtId="0" fontId="0" fillId="9" borderId="0" xfId="0" applyFill="1" applyAlignment="1" applyProtection="1">
      <alignment horizontal="center" wrapText="1"/>
    </xf>
    <xf numFmtId="0" fontId="0" fillId="0" borderId="0" xfId="0" applyProtection="1"/>
    <xf numFmtId="0" fontId="0" fillId="0" borderId="0" xfId="0" applyAlignment="1" applyProtection="1">
      <alignment wrapText="1"/>
    </xf>
    <xf numFmtId="0" fontId="8" fillId="0" borderId="0" xfId="0" applyFont="1" applyAlignment="1" applyProtection="1">
      <alignment vertical="center"/>
    </xf>
    <xf numFmtId="0" fontId="0" fillId="9" borderId="0" xfId="0" applyFill="1" applyAlignment="1" applyProtection="1">
      <alignment horizontal="center" wrapText="1"/>
    </xf>
    <xf numFmtId="0" fontId="9" fillId="9" borderId="0" xfId="0" applyFont="1" applyFill="1" applyAlignment="1">
      <alignment horizontal="center" vertical="center" wrapText="1"/>
    </xf>
    <xf numFmtId="0" fontId="0" fillId="4" borderId="17" xfId="0" applyFill="1" applyBorder="1" applyAlignment="1" applyProtection="1">
      <alignment horizontal="right" wrapText="1"/>
    </xf>
    <xf numFmtId="0" fontId="0" fillId="4" borderId="21" xfId="0" applyFill="1" applyBorder="1" applyAlignment="1" applyProtection="1">
      <alignment horizontal="right" wrapText="1"/>
    </xf>
    <xf numFmtId="0" fontId="0" fillId="4" borderId="5" xfId="0" applyFill="1" applyBorder="1" applyAlignment="1" applyProtection="1">
      <alignment horizontal="right" wrapText="1"/>
    </xf>
    <xf numFmtId="0" fontId="0" fillId="4" borderId="15" xfId="0" applyFill="1" applyBorder="1" applyAlignment="1" applyProtection="1">
      <alignment horizontal="right" wrapText="1"/>
    </xf>
    <xf numFmtId="0" fontId="0" fillId="4" borderId="22" xfId="0" applyFill="1" applyBorder="1" applyAlignment="1" applyProtection="1">
      <alignment horizontal="right" wrapText="1"/>
    </xf>
    <xf numFmtId="0" fontId="0" fillId="4" borderId="16" xfId="0" applyFill="1" applyBorder="1" applyAlignment="1" applyProtection="1">
      <alignment horizontal="right" wrapText="1"/>
    </xf>
    <xf numFmtId="0" fontId="4" fillId="2" borderId="6" xfId="0" applyFont="1" applyFill="1" applyBorder="1" applyAlignment="1" applyProtection="1">
      <alignment horizontal="right" vertical="top" wrapText="1"/>
    </xf>
    <xf numFmtId="0" fontId="4" fillId="2" borderId="23" xfId="0" applyFont="1" applyFill="1" applyBorder="1" applyAlignment="1" applyProtection="1">
      <alignment horizontal="right" vertical="top" wrapText="1"/>
    </xf>
    <xf numFmtId="0" fontId="4" fillId="2" borderId="18" xfId="0" applyFont="1" applyFill="1" applyBorder="1" applyAlignment="1" applyProtection="1">
      <alignment horizontal="right" vertical="top" wrapText="1"/>
    </xf>
    <xf numFmtId="0" fontId="0" fillId="4" borderId="11" xfId="0" applyFill="1" applyBorder="1" applyAlignment="1" applyProtection="1">
      <alignment horizontal="left" vertical="top" wrapText="1"/>
    </xf>
    <xf numFmtId="0" fontId="0" fillId="4" borderId="14" xfId="0" applyFill="1" applyBorder="1" applyAlignment="1" applyProtection="1">
      <alignment horizontal="left" vertical="top" wrapText="1"/>
    </xf>
    <xf numFmtId="0" fontId="0" fillId="4" borderId="19" xfId="0" applyFill="1" applyBorder="1" applyAlignment="1" applyProtection="1">
      <alignment horizontal="right" wrapText="1"/>
    </xf>
    <xf numFmtId="0" fontId="0" fillId="4" borderId="0" xfId="0" applyFill="1" applyBorder="1" applyAlignment="1" applyProtection="1">
      <alignment horizontal="right" wrapText="1"/>
    </xf>
    <xf numFmtId="0" fontId="0" fillId="4" borderId="20" xfId="0" applyFill="1" applyBorder="1" applyAlignment="1" applyProtection="1">
      <alignment horizontal="right" wrapText="1"/>
    </xf>
    <xf numFmtId="0" fontId="4" fillId="9" borderId="10" xfId="0" applyFont="1" applyFill="1" applyBorder="1" applyAlignment="1">
      <alignment horizontal="center" vertical="center"/>
    </xf>
    <xf numFmtId="0" fontId="4" fillId="9" borderId="0" xfId="0" applyFont="1" applyFill="1" applyBorder="1" applyAlignment="1">
      <alignment horizontal="center" vertical="center"/>
    </xf>
    <xf numFmtId="0" fontId="4" fillId="9" borderId="11" xfId="0" applyFont="1" applyFill="1" applyBorder="1" applyAlignment="1">
      <alignment horizontal="center" vertical="center"/>
    </xf>
    <xf numFmtId="0" fontId="5" fillId="6" borderId="15" xfId="0" applyFont="1" applyFill="1" applyBorder="1" applyAlignment="1" applyProtection="1">
      <alignment horizontal="right"/>
    </xf>
    <xf numFmtId="0" fontId="5" fillId="6" borderId="22" xfId="0" applyFont="1" applyFill="1" applyBorder="1" applyAlignment="1" applyProtection="1">
      <alignment horizontal="right"/>
    </xf>
    <xf numFmtId="0" fontId="5" fillId="6" borderId="16" xfId="0" applyFont="1" applyFill="1" applyBorder="1" applyAlignment="1" applyProtection="1">
      <alignment horizontal="right"/>
    </xf>
    <xf numFmtId="0" fontId="5" fillId="6" borderId="17" xfId="0" applyFont="1" applyFill="1" applyBorder="1" applyAlignment="1" applyProtection="1">
      <alignment horizontal="right"/>
    </xf>
    <xf numFmtId="0" fontId="5" fillId="6" borderId="21" xfId="0" applyFont="1" applyFill="1" applyBorder="1" applyAlignment="1" applyProtection="1">
      <alignment horizontal="right"/>
    </xf>
    <xf numFmtId="0" fontId="5" fillId="6" borderId="5" xfId="0" applyFont="1" applyFill="1" applyBorder="1" applyAlignment="1" applyProtection="1">
      <alignment horizontal="right"/>
    </xf>
    <xf numFmtId="0" fontId="0" fillId="0" borderId="2" xfId="0" applyBorder="1" applyAlignment="1">
      <alignment horizontal="center" vertical="center"/>
    </xf>
    <xf numFmtId="0" fontId="0" fillId="0" borderId="2" xfId="0" applyBorder="1" applyAlignment="1">
      <alignment horizontal="center" vertical="center" wrapText="1"/>
    </xf>
    <xf numFmtId="0" fontId="0" fillId="0" borderId="2" xfId="0" applyBorder="1" applyAlignment="1">
      <alignment horizontal="right"/>
    </xf>
    <xf numFmtId="0" fontId="2" fillId="8" borderId="1" xfId="0" applyFont="1" applyFill="1" applyBorder="1" applyAlignment="1">
      <alignment horizontal="center" wrapText="1"/>
    </xf>
    <xf numFmtId="164" fontId="2" fillId="8" borderId="1" xfId="1" applyNumberFormat="1" applyFont="1" applyFill="1" applyBorder="1" applyAlignment="1">
      <alignment horizontal="center" vertical="top"/>
    </xf>
    <xf numFmtId="164" fontId="0" fillId="0" borderId="6" xfId="1" applyNumberFormat="1" applyFont="1" applyBorder="1" applyAlignment="1" applyProtection="1">
      <protection locked="0"/>
    </xf>
    <xf numFmtId="164" fontId="0" fillId="0" borderId="2" xfId="1" applyNumberFormat="1" applyFont="1" applyBorder="1" applyAlignment="1" applyProtection="1">
      <protection locked="0"/>
    </xf>
    <xf numFmtId="164" fontId="0" fillId="0" borderId="2" xfId="1" applyNumberFormat="1" applyFont="1" applyBorder="1" applyProtection="1">
      <protection locked="0"/>
    </xf>
    <xf numFmtId="164" fontId="0" fillId="0" borderId="1" xfId="1" applyNumberFormat="1" applyFont="1" applyBorder="1" applyAlignment="1" applyProtection="1">
      <alignment vertical="center"/>
      <protection locked="0"/>
    </xf>
    <xf numFmtId="0" fontId="0" fillId="0" borderId="2" xfId="0" applyBorder="1" applyProtection="1">
      <protection locked="0"/>
    </xf>
    <xf numFmtId="164" fontId="0" fillId="0" borderId="2" xfId="1" applyNumberFormat="1" applyFont="1" applyBorder="1" applyAlignment="1" applyProtection="1">
      <alignment vertical="center"/>
      <protection locked="0"/>
    </xf>
    <xf numFmtId="164" fontId="0" fillId="5" borderId="2" xfId="1" applyNumberFormat="1" applyFont="1" applyFill="1" applyBorder="1" applyProtection="1">
      <protection locked="0"/>
    </xf>
    <xf numFmtId="0" fontId="12" fillId="0" borderId="0" xfId="0" applyFont="1" applyAlignment="1">
      <alignment horizontal="left" vertical="top" wrapText="1"/>
    </xf>
  </cellXfs>
  <cellStyles count="3">
    <cellStyle name="Currency" xfId="1" builtinId="4"/>
    <cellStyle name="Hyperlink" xfId="2" builtinId="8"/>
    <cellStyle name="Normal" xfId="0" builtinId="0"/>
  </cellStyles>
  <dxfs count="0"/>
  <tableStyles count="0" defaultTableStyle="TableStyleMedium2" defaultPivotStyle="PivotStyleLight16"/>
  <colors>
    <mruColors>
      <color rgb="FFFFC1C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38101</xdr:rowOff>
    </xdr:from>
    <xdr:to>
      <xdr:col>2</xdr:col>
      <xdr:colOff>2524418</xdr:colOff>
      <xdr:row>2</xdr:row>
      <xdr:rowOff>47625</xdr:rowOff>
    </xdr:to>
    <xdr:pic>
      <xdr:nvPicPr>
        <xdr:cNvPr id="3" name="Picture 2">
          <a:extLst>
            <a:ext uri="{FF2B5EF4-FFF2-40B4-BE49-F238E27FC236}">
              <a16:creationId xmlns:a16="http://schemas.microsoft.com/office/drawing/2014/main" id="{4F576640-1679-1A14-717B-63928A514D6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100" y="38101"/>
          <a:ext cx="2867318" cy="54292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lapoftasmania.com.au/tasmania-campervan-hire/" TargetMode="External"/><Relationship Id="rId7" Type="http://schemas.openxmlformats.org/officeDocument/2006/relationships/drawing" Target="../drawings/drawing1.xml"/><Relationship Id="rId2" Type="http://schemas.openxmlformats.org/officeDocument/2006/relationships/hyperlink" Target="https://lapoftasmania.com.au/accommodation-guide/" TargetMode="External"/><Relationship Id="rId1" Type="http://schemas.openxmlformats.org/officeDocument/2006/relationships/hyperlink" Target="https://lapoftasmania.com.au/tasmanian-car-hire/" TargetMode="External"/><Relationship Id="rId6" Type="http://schemas.openxmlformats.org/officeDocument/2006/relationships/printerSettings" Target="../printerSettings/printerSettings1.bin"/><Relationship Id="rId5" Type="http://schemas.openxmlformats.org/officeDocument/2006/relationships/hyperlink" Target="https://lapoftasmania.com.au/tasmania-road-trip-itinerary/" TargetMode="External"/><Relationship Id="rId4" Type="http://schemas.openxmlformats.org/officeDocument/2006/relationships/hyperlink" Target="https://lapoftasmania.com.au/partners-and-exclusive-offer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373A1C-6E9D-4739-8AE7-AE9BC6A2F93D}">
  <dimension ref="A1:O56"/>
  <sheetViews>
    <sheetView tabSelected="1" workbookViewId="0">
      <selection activeCell="G7" sqref="G7"/>
    </sheetView>
  </sheetViews>
  <sheetFormatPr defaultRowHeight="15" x14ac:dyDescent="0.25"/>
  <cols>
    <col min="1" max="1" width="3.85546875" style="82" customWidth="1"/>
    <col min="2" max="2" width="1.85546875" style="83" customWidth="1"/>
    <col min="3" max="3" width="58.7109375" style="83" customWidth="1"/>
    <col min="4" max="4" width="3.5703125" style="83" customWidth="1"/>
    <col min="5" max="8" width="34.42578125" style="3" customWidth="1"/>
    <col min="13" max="13" width="20.28515625" bestFit="1" customWidth="1"/>
    <col min="14" max="15" width="6.42578125" bestFit="1" customWidth="1"/>
    <col min="16" max="16" width="3" bestFit="1" customWidth="1"/>
  </cols>
  <sheetData>
    <row r="1" spans="1:15" ht="21" customHeight="1" x14ac:dyDescent="0.25">
      <c r="A1" s="55"/>
      <c r="B1" s="56"/>
      <c r="C1" s="56"/>
      <c r="D1" s="56"/>
      <c r="E1" s="86" t="s">
        <v>71</v>
      </c>
      <c r="F1" s="86"/>
      <c r="G1" s="86"/>
      <c r="H1" s="86"/>
      <c r="I1" s="43"/>
      <c r="J1" s="43"/>
      <c r="K1" s="43"/>
      <c r="L1" s="43"/>
      <c r="M1" s="43"/>
      <c r="N1" s="43"/>
      <c r="O1" s="43"/>
    </row>
    <row r="2" spans="1:15" ht="21" customHeight="1" x14ac:dyDescent="0.25">
      <c r="A2" s="55"/>
      <c r="B2" s="56"/>
      <c r="C2" s="56"/>
      <c r="D2" s="56"/>
      <c r="E2" s="86"/>
      <c r="F2" s="86"/>
      <c r="G2" s="86"/>
      <c r="H2" s="86"/>
      <c r="I2" s="43"/>
      <c r="J2" s="43"/>
      <c r="K2" s="43"/>
      <c r="L2" s="43"/>
      <c r="M2" s="43"/>
      <c r="N2" s="43"/>
      <c r="O2" s="43"/>
    </row>
    <row r="3" spans="1:15" ht="15.75" customHeight="1" thickBot="1" x14ac:dyDescent="0.3">
      <c r="A3" s="55"/>
      <c r="B3" s="56"/>
      <c r="C3" s="56"/>
      <c r="D3" s="56"/>
      <c r="E3" s="46"/>
      <c r="F3" s="46"/>
      <c r="G3" s="46"/>
      <c r="H3" s="46"/>
      <c r="I3" s="43"/>
      <c r="J3" s="43"/>
      <c r="K3" s="43"/>
      <c r="L3" s="43"/>
      <c r="M3" s="43"/>
      <c r="N3" s="43"/>
      <c r="O3" s="43"/>
    </row>
    <row r="4" spans="1:15" s="4" customFormat="1" ht="9.75" customHeight="1" x14ac:dyDescent="0.25">
      <c r="A4" s="57"/>
      <c r="B4" s="58"/>
      <c r="C4" s="59"/>
      <c r="D4" s="60"/>
      <c r="E4" s="32"/>
      <c r="F4" s="33"/>
      <c r="G4" s="33"/>
      <c r="H4" s="34"/>
      <c r="I4" s="44"/>
      <c r="J4" s="44"/>
      <c r="K4" s="44"/>
      <c r="L4" s="44"/>
      <c r="M4" s="44"/>
      <c r="N4" s="44"/>
      <c r="O4" s="44"/>
    </row>
    <row r="5" spans="1:15" s="4" customFormat="1" ht="18.75" customHeight="1" x14ac:dyDescent="0.25">
      <c r="A5" s="57"/>
      <c r="B5" s="61"/>
      <c r="C5" s="62" t="s">
        <v>69</v>
      </c>
      <c r="D5" s="60"/>
      <c r="E5" s="101" t="s">
        <v>12</v>
      </c>
      <c r="F5" s="102"/>
      <c r="G5" s="102"/>
      <c r="H5" s="103"/>
      <c r="I5" s="44"/>
      <c r="J5" s="44"/>
      <c r="K5" s="44"/>
      <c r="L5" s="44"/>
      <c r="M5" s="44"/>
      <c r="N5" s="44"/>
      <c r="O5" s="44"/>
    </row>
    <row r="6" spans="1:15" ht="11.25" customHeight="1" x14ac:dyDescent="0.25">
      <c r="A6" s="55"/>
      <c r="B6" s="63"/>
      <c r="C6" s="64"/>
      <c r="D6" s="56"/>
      <c r="E6" s="35"/>
      <c r="F6" s="36"/>
      <c r="G6" s="36"/>
      <c r="H6" s="37"/>
      <c r="I6" s="43"/>
      <c r="J6" s="43"/>
      <c r="K6" s="43"/>
      <c r="L6" s="43"/>
      <c r="M6" s="43"/>
      <c r="N6" s="43"/>
      <c r="O6" s="43"/>
    </row>
    <row r="7" spans="1:15" ht="15" customHeight="1" x14ac:dyDescent="0.25">
      <c r="A7" s="55"/>
      <c r="B7" s="63"/>
      <c r="C7" s="96" t="s">
        <v>70</v>
      </c>
      <c r="D7" s="56"/>
      <c r="E7" s="35"/>
      <c r="F7" s="38" t="s">
        <v>68</v>
      </c>
      <c r="G7" s="48"/>
      <c r="H7" s="37"/>
      <c r="I7" s="43"/>
      <c r="J7" s="43"/>
      <c r="K7" s="43"/>
      <c r="L7" s="43"/>
      <c r="M7" s="43"/>
      <c r="N7" s="43"/>
      <c r="O7" s="43"/>
    </row>
    <row r="8" spans="1:15" ht="15.75" customHeight="1" x14ac:dyDescent="0.25">
      <c r="A8" s="55"/>
      <c r="B8" s="63"/>
      <c r="C8" s="96"/>
      <c r="D8" s="56"/>
      <c r="E8" s="35"/>
      <c r="F8" s="38" t="s">
        <v>55</v>
      </c>
      <c r="G8" s="48"/>
      <c r="H8" s="37"/>
      <c r="I8" s="43"/>
      <c r="J8" s="43"/>
      <c r="K8" s="43"/>
      <c r="L8" s="43"/>
      <c r="M8" s="43"/>
      <c r="N8" s="43"/>
      <c r="O8" s="43"/>
    </row>
    <row r="9" spans="1:15" ht="4.5" customHeight="1" x14ac:dyDescent="0.25">
      <c r="A9" s="55"/>
      <c r="B9" s="63"/>
      <c r="C9" s="96"/>
      <c r="D9" s="56"/>
      <c r="E9" s="35"/>
      <c r="F9" s="38"/>
      <c r="G9" s="9"/>
      <c r="H9" s="37"/>
      <c r="I9" s="43"/>
      <c r="J9" s="43"/>
      <c r="K9" s="43"/>
      <c r="L9" s="43"/>
      <c r="M9" s="43"/>
      <c r="N9" s="43"/>
      <c r="O9" s="43"/>
    </row>
    <row r="10" spans="1:15" ht="15.75" customHeight="1" x14ac:dyDescent="0.25">
      <c r="A10" s="55"/>
      <c r="B10" s="63"/>
      <c r="C10" s="96"/>
      <c r="D10" s="56"/>
      <c r="E10" s="35"/>
      <c r="F10" s="38" t="s">
        <v>67</v>
      </c>
      <c r="G10" s="31">
        <f>SUM(G11:G13)</f>
        <v>0</v>
      </c>
      <c r="H10" s="37"/>
      <c r="I10" s="43"/>
      <c r="J10" s="43"/>
      <c r="K10" s="43"/>
      <c r="L10" s="43"/>
      <c r="M10" s="43"/>
      <c r="N10" s="43"/>
      <c r="O10" s="43"/>
    </row>
    <row r="11" spans="1:15" ht="15.75" customHeight="1" x14ac:dyDescent="0.25">
      <c r="A11" s="55"/>
      <c r="B11" s="63"/>
      <c r="C11" s="96"/>
      <c r="D11" s="56"/>
      <c r="E11" s="35"/>
      <c r="F11" s="39" t="s">
        <v>66</v>
      </c>
      <c r="G11" s="48"/>
      <c r="H11" s="37"/>
      <c r="I11" s="43"/>
      <c r="J11" s="43"/>
      <c r="K11" s="43"/>
      <c r="L11" s="43"/>
      <c r="M11" s="43"/>
      <c r="N11" s="43"/>
      <c r="O11" s="43"/>
    </row>
    <row r="12" spans="1:15" x14ac:dyDescent="0.25">
      <c r="A12" s="55"/>
      <c r="B12" s="63"/>
      <c r="C12" s="96"/>
      <c r="D12" s="56"/>
      <c r="E12" s="35"/>
      <c r="F12" s="39" t="s">
        <v>30</v>
      </c>
      <c r="G12" s="48"/>
      <c r="H12" s="37"/>
      <c r="I12" s="43"/>
      <c r="J12" s="43"/>
      <c r="K12" s="43"/>
      <c r="L12" s="43"/>
      <c r="M12" s="43"/>
      <c r="N12" s="43"/>
      <c r="O12" s="43"/>
    </row>
    <row r="13" spans="1:15" x14ac:dyDescent="0.25">
      <c r="A13" s="55"/>
      <c r="B13" s="63"/>
      <c r="C13" s="96"/>
      <c r="D13" s="56"/>
      <c r="E13" s="35"/>
      <c r="F13" s="39" t="s">
        <v>31</v>
      </c>
      <c r="G13" s="48"/>
      <c r="H13" s="37"/>
      <c r="I13" s="43"/>
      <c r="J13" s="43"/>
      <c r="K13" s="43"/>
      <c r="L13" s="43"/>
      <c r="M13" s="43"/>
      <c r="N13" s="43"/>
      <c r="O13" s="43"/>
    </row>
    <row r="14" spans="1:15" ht="4.5" customHeight="1" x14ac:dyDescent="0.25">
      <c r="A14" s="55"/>
      <c r="B14" s="63"/>
      <c r="C14" s="96"/>
      <c r="D14" s="56"/>
      <c r="E14" s="35"/>
      <c r="F14" s="38"/>
      <c r="G14" s="9"/>
      <c r="H14" s="37"/>
      <c r="I14" s="43"/>
      <c r="J14" s="43"/>
      <c r="K14" s="43"/>
      <c r="L14" s="43"/>
      <c r="M14" s="43"/>
      <c r="N14" s="43"/>
      <c r="O14" s="43"/>
    </row>
    <row r="15" spans="1:15" x14ac:dyDescent="0.25">
      <c r="A15" s="55"/>
      <c r="B15" s="63"/>
      <c r="C15" s="96"/>
      <c r="D15" s="56"/>
      <c r="E15" s="35"/>
      <c r="F15" s="38" t="s">
        <v>27</v>
      </c>
      <c r="G15" s="49" t="s">
        <v>14</v>
      </c>
      <c r="H15" s="37"/>
      <c r="I15" s="43"/>
      <c r="J15" s="43"/>
      <c r="K15" s="43"/>
      <c r="L15" s="43"/>
      <c r="M15" s="43"/>
      <c r="N15" s="43"/>
      <c r="O15" s="43"/>
    </row>
    <row r="16" spans="1:15" x14ac:dyDescent="0.25">
      <c r="A16" s="55"/>
      <c r="B16" s="63"/>
      <c r="C16" s="96"/>
      <c r="D16" s="56"/>
      <c r="E16" s="35"/>
      <c r="F16" s="38" t="s">
        <v>26</v>
      </c>
      <c r="G16" s="49" t="s">
        <v>19</v>
      </c>
      <c r="H16" s="37"/>
      <c r="I16" s="43"/>
      <c r="J16" s="43"/>
      <c r="K16" s="43"/>
      <c r="L16" s="43"/>
      <c r="M16" s="43"/>
      <c r="N16" s="43"/>
      <c r="O16" s="43"/>
    </row>
    <row r="17" spans="1:15" x14ac:dyDescent="0.25">
      <c r="A17" s="55"/>
      <c r="B17" s="63"/>
      <c r="C17" s="96"/>
      <c r="D17" s="56"/>
      <c r="E17" s="35"/>
      <c r="F17" s="38" t="s">
        <v>60</v>
      </c>
      <c r="G17" s="48">
        <v>1500</v>
      </c>
      <c r="H17" s="37"/>
      <c r="I17" s="43"/>
      <c r="J17" s="43"/>
      <c r="K17" s="43"/>
      <c r="L17" s="43"/>
      <c r="M17" s="43"/>
      <c r="N17" s="43"/>
      <c r="O17" s="43"/>
    </row>
    <row r="18" spans="1:15" x14ac:dyDescent="0.25">
      <c r="A18" s="55"/>
      <c r="B18" s="63"/>
      <c r="C18" s="96"/>
      <c r="D18" s="56"/>
      <c r="E18" s="35"/>
      <c r="F18" s="38" t="s">
        <v>61</v>
      </c>
      <c r="G18" s="50">
        <v>2</v>
      </c>
      <c r="H18" s="37"/>
      <c r="I18" s="43"/>
      <c r="J18" s="43"/>
      <c r="K18" s="43"/>
      <c r="L18" s="43"/>
      <c r="M18" s="43"/>
      <c r="N18" s="43"/>
      <c r="O18" s="43"/>
    </row>
    <row r="19" spans="1:15" ht="15.75" thickBot="1" x14ac:dyDescent="0.3">
      <c r="A19" s="55"/>
      <c r="B19" s="65"/>
      <c r="C19" s="97"/>
      <c r="D19" s="56"/>
      <c r="E19" s="40"/>
      <c r="F19" s="41"/>
      <c r="G19" s="11"/>
      <c r="H19" s="42"/>
      <c r="I19" s="43"/>
      <c r="J19" s="43"/>
      <c r="K19" s="43"/>
      <c r="L19" s="43"/>
      <c r="M19" s="43"/>
      <c r="N19" s="43"/>
      <c r="O19" s="43"/>
    </row>
    <row r="20" spans="1:15" x14ac:dyDescent="0.25">
      <c r="A20" s="55"/>
      <c r="B20" s="56"/>
      <c r="C20" s="56"/>
      <c r="D20" s="56"/>
      <c r="E20" s="46"/>
      <c r="F20" s="46"/>
      <c r="G20" s="46"/>
      <c r="H20" s="46"/>
      <c r="I20" s="43"/>
      <c r="J20" s="43"/>
      <c r="K20" s="43"/>
      <c r="L20" s="43"/>
      <c r="M20" s="43"/>
      <c r="N20" s="43"/>
      <c r="O20" s="43"/>
    </row>
    <row r="21" spans="1:15" ht="47.25" x14ac:dyDescent="0.25">
      <c r="A21" s="55"/>
      <c r="B21" s="66"/>
      <c r="C21" s="66"/>
      <c r="D21" s="67"/>
      <c r="E21" s="24" t="s">
        <v>56</v>
      </c>
      <c r="F21" s="24" t="s">
        <v>59</v>
      </c>
      <c r="G21" s="24" t="s">
        <v>57</v>
      </c>
      <c r="H21" s="24" t="s">
        <v>58</v>
      </c>
      <c r="I21" s="43"/>
      <c r="J21" s="43"/>
      <c r="K21" s="43"/>
      <c r="L21" s="43"/>
      <c r="M21" s="43"/>
      <c r="N21" s="43"/>
      <c r="O21" s="43"/>
    </row>
    <row r="22" spans="1:15" x14ac:dyDescent="0.25">
      <c r="A22" s="55"/>
      <c r="B22" s="104" t="s">
        <v>28</v>
      </c>
      <c r="C22" s="105"/>
      <c r="D22" s="106"/>
      <c r="E22" s="5"/>
      <c r="F22" s="6"/>
      <c r="G22" s="52" t="s">
        <v>16</v>
      </c>
      <c r="H22" s="52" t="s">
        <v>24</v>
      </c>
      <c r="I22" s="43"/>
      <c r="J22" s="43"/>
      <c r="K22" s="43"/>
      <c r="L22" s="43"/>
      <c r="M22" s="43"/>
      <c r="N22" s="43"/>
      <c r="O22" s="43"/>
    </row>
    <row r="23" spans="1:15" x14ac:dyDescent="0.25">
      <c r="A23" s="55"/>
      <c r="B23" s="107" t="s">
        <v>29</v>
      </c>
      <c r="C23" s="108"/>
      <c r="D23" s="109"/>
      <c r="E23" s="51" t="s">
        <v>16</v>
      </c>
      <c r="F23" s="51" t="s">
        <v>24</v>
      </c>
      <c r="G23" s="7"/>
      <c r="H23" s="7"/>
      <c r="I23" s="43"/>
      <c r="J23" s="43"/>
      <c r="K23" s="43"/>
      <c r="L23" s="43"/>
      <c r="M23" s="43"/>
      <c r="N23" s="43"/>
      <c r="O23" s="43"/>
    </row>
    <row r="24" spans="1:15" s="9" customFormat="1" ht="6" customHeight="1" x14ac:dyDescent="0.25">
      <c r="A24" s="68"/>
      <c r="B24" s="69"/>
      <c r="C24" s="69"/>
      <c r="D24" s="69"/>
      <c r="E24" s="47"/>
      <c r="F24" s="47"/>
      <c r="G24" s="47"/>
      <c r="H24" s="47"/>
      <c r="I24" s="45"/>
      <c r="J24" s="45"/>
      <c r="K24" s="45"/>
      <c r="L24" s="45"/>
      <c r="M24" s="45"/>
      <c r="N24" s="45"/>
      <c r="O24" s="45"/>
    </row>
    <row r="25" spans="1:15" x14ac:dyDescent="0.25">
      <c r="A25" s="55"/>
      <c r="B25" s="90" t="s">
        <v>62</v>
      </c>
      <c r="C25" s="91"/>
      <c r="D25" s="92"/>
      <c r="E25" s="53">
        <v>50</v>
      </c>
      <c r="F25" s="53">
        <v>50</v>
      </c>
      <c r="G25" s="25"/>
      <c r="H25" s="25"/>
      <c r="I25" s="43"/>
      <c r="J25" s="43"/>
      <c r="K25" s="43"/>
      <c r="L25" s="43"/>
      <c r="M25" s="43"/>
      <c r="N25" s="43"/>
      <c r="O25" s="43"/>
    </row>
    <row r="26" spans="1:15" x14ac:dyDescent="0.25">
      <c r="A26" s="55"/>
      <c r="B26" s="98" t="s">
        <v>63</v>
      </c>
      <c r="C26" s="99"/>
      <c r="D26" s="100"/>
      <c r="E26" s="54">
        <v>0</v>
      </c>
      <c r="F26" s="54">
        <v>0</v>
      </c>
      <c r="G26" s="26"/>
      <c r="H26" s="26"/>
      <c r="I26" s="43"/>
      <c r="J26" s="43"/>
      <c r="K26" s="43"/>
      <c r="L26" s="43"/>
      <c r="M26" s="43"/>
      <c r="N26" s="43"/>
      <c r="O26" s="43"/>
    </row>
    <row r="27" spans="1:15" x14ac:dyDescent="0.25">
      <c r="A27" s="55"/>
      <c r="B27" s="98" t="s">
        <v>4</v>
      </c>
      <c r="C27" s="99"/>
      <c r="D27" s="100"/>
      <c r="E27" s="54">
        <v>300</v>
      </c>
      <c r="F27" s="54">
        <v>300</v>
      </c>
      <c r="G27" s="26"/>
      <c r="H27" s="26"/>
      <c r="I27" s="43"/>
      <c r="J27" s="43"/>
      <c r="K27" s="43"/>
      <c r="L27" s="43"/>
      <c r="M27" s="43"/>
      <c r="N27" s="43"/>
      <c r="O27" s="43"/>
    </row>
    <row r="28" spans="1:15" x14ac:dyDescent="0.25">
      <c r="A28" s="55"/>
      <c r="B28" s="98" t="s">
        <v>1</v>
      </c>
      <c r="C28" s="99"/>
      <c r="D28" s="100"/>
      <c r="E28" s="27">
        <f>IF($G$15="High",'Data for Calculations'!$Q$13*$G$8,'Data for Calculations'!$R$13*$G$8)</f>
        <v>0</v>
      </c>
      <c r="F28" s="27">
        <f>$G$8*IF($G$15="Low",IF($F$23="Campervan",'Data for Calculations'!$R$16,IF($F$23="Motorhome",'Data for Calculations'!$R$17,'Data for Calculations'!$R$18)),IF($G$15="High",IF($F$23="Campervan",'Data for Calculations'!$Q$16,'Data for Calculations'!$Q$17)))</f>
        <v>0</v>
      </c>
      <c r="G28" s="26"/>
      <c r="H28" s="26"/>
      <c r="I28" s="43"/>
      <c r="J28" s="43"/>
      <c r="K28" s="43"/>
      <c r="L28" s="43"/>
      <c r="M28" s="43"/>
      <c r="N28" s="43"/>
      <c r="O28" s="43"/>
    </row>
    <row r="29" spans="1:15" x14ac:dyDescent="0.25">
      <c r="A29" s="55"/>
      <c r="B29" s="87" t="s">
        <v>6</v>
      </c>
      <c r="C29" s="88"/>
      <c r="D29" s="89"/>
      <c r="E29" s="27">
        <f>E25</f>
        <v>50</v>
      </c>
      <c r="F29" s="27">
        <f>F25</f>
        <v>50</v>
      </c>
      <c r="G29" s="26"/>
      <c r="H29" s="26"/>
      <c r="I29" s="43"/>
      <c r="J29" s="43"/>
      <c r="K29" s="43"/>
      <c r="L29" s="43"/>
      <c r="M29" s="43"/>
      <c r="N29" s="43"/>
      <c r="O29" s="43"/>
    </row>
    <row r="30" spans="1:15" x14ac:dyDescent="0.25">
      <c r="A30" s="55"/>
      <c r="B30" s="90" t="s">
        <v>64</v>
      </c>
      <c r="C30" s="91"/>
      <c r="D30" s="92"/>
      <c r="E30" s="25"/>
      <c r="F30" s="25"/>
      <c r="G30" s="28">
        <f>$G$7/100*$G$18*IF(G22="Small",'Data for Calculations'!$S$13,IF(G22="Medium",'Data for Calculations'!$S$14,IF(G22="Large",'Data for Calculations'!$S$15)))</f>
        <v>0</v>
      </c>
      <c r="H30" s="28">
        <f>$G$7/100*$G$18*IF(H22="Campervan",'Data for Calculations'!$S$16,IF(H22="Motorhome",'Data for Calculations'!$S$17,IF(H22="4WD + Caravan",'Data for Calculations'!$S$19)))</f>
        <v>0</v>
      </c>
      <c r="I30" s="43"/>
      <c r="J30" s="43"/>
      <c r="K30" s="43"/>
      <c r="L30" s="43"/>
      <c r="M30" s="43"/>
      <c r="N30" s="43"/>
      <c r="O30" s="43"/>
    </row>
    <row r="31" spans="1:15" x14ac:dyDescent="0.25">
      <c r="A31" s="55"/>
      <c r="B31" s="98" t="s">
        <v>11</v>
      </c>
      <c r="C31" s="99"/>
      <c r="D31" s="100"/>
      <c r="E31" s="26"/>
      <c r="F31" s="26"/>
      <c r="G31" s="27">
        <f>IF($G$15="Low",'Data for Calculations'!$R$26,'Data for Calculations'!Q26)</f>
        <v>1000</v>
      </c>
      <c r="H31" s="27">
        <f>IF($G$15="Low",IF($H$22="Campervan",'Data for Calculations'!$R$27,IF($H$22="Motorhome",'Data for Calculations'!$R$28,'Data for Calculations'!$R$29)),IF($G$15="High",IF($H$22="Campervan",'Data for Calculations'!$Q$27,IF($H$22="Motorhome",'Data for Calculations'!$Q$28,IF($H$22="4WD + Caravan",'Data for Calculations'!$Q$29)))))</f>
        <v>1000</v>
      </c>
      <c r="I31" s="43"/>
      <c r="J31" s="43"/>
      <c r="K31" s="43"/>
      <c r="L31" s="43"/>
      <c r="M31" s="43"/>
      <c r="N31" s="43"/>
      <c r="O31" s="43"/>
    </row>
    <row r="32" spans="1:15" x14ac:dyDescent="0.25">
      <c r="A32" s="55"/>
      <c r="B32" s="87" t="s">
        <v>65</v>
      </c>
      <c r="C32" s="88"/>
      <c r="D32" s="89"/>
      <c r="E32" s="29"/>
      <c r="F32" s="29"/>
      <c r="G32" s="30">
        <f>$G$7/100*$G$18*IF(G22="Small",'Data for Calculations'!$S$13,IF(G22="Medium",'Data for Calculations'!$S$14,IF(G22="Large",'Data for Calculations'!$S$15)))</f>
        <v>0</v>
      </c>
      <c r="H32" s="30">
        <f>$G$7/100*$G$18*IF(H22="Campervan",'Data for Calculations'!$S$16,IF(H22="Motorhome",'Data for Calculations'!$S$17,IF(H22="4WD + Caravan",'Data for Calculations'!$S$19)))</f>
        <v>0</v>
      </c>
      <c r="I32" s="43"/>
      <c r="J32" s="43"/>
      <c r="K32" s="43"/>
      <c r="L32" s="43"/>
      <c r="M32" s="43"/>
      <c r="N32" s="43"/>
      <c r="O32" s="43"/>
    </row>
    <row r="33" spans="1:15" x14ac:dyDescent="0.25">
      <c r="A33" s="55"/>
      <c r="B33" s="90" t="s">
        <v>10</v>
      </c>
      <c r="C33" s="91"/>
      <c r="D33" s="92"/>
      <c r="E33" s="27">
        <f>$G$18*$G$17/100*IF($E$23="Small",'Data for Calculations'!$S$13,IF($E$23="Medium",'Data for Calculations'!$S$14,'Data for Calculations'!$S$15))</f>
        <v>210</v>
      </c>
      <c r="F33" s="27">
        <f>$G$18*$G$17/100*IF($F$23="Campervan",'Data for Calculations'!$S$16,'Data for Calculations'!$S$17)</f>
        <v>300</v>
      </c>
      <c r="G33" s="27">
        <f>$G$18*$G$17/100*IF($G$22="Small",'Data for Calculations'!$S$13,IF($G$22="Medium",'Data for Calculations'!$S$14,'Data for Calculations'!$S$15))</f>
        <v>210</v>
      </c>
      <c r="H33" s="27">
        <f>$G$17/100*$G$18*IF($H$22="Campervan",'Data for Calculations'!$S$16,IF($H$22="Motorhome",'Data for Calculations'!$S$17,IF($H$22="4WD + Caravan",'Data for Calculations'!$S$19)))</f>
        <v>300</v>
      </c>
      <c r="I33" s="43"/>
      <c r="J33" s="43"/>
      <c r="K33" s="43"/>
      <c r="L33" s="43"/>
      <c r="M33" s="43"/>
      <c r="N33" s="43"/>
      <c r="O33" s="43"/>
    </row>
    <row r="34" spans="1:15" x14ac:dyDescent="0.25">
      <c r="A34" s="55"/>
      <c r="B34" s="87" t="s">
        <v>0</v>
      </c>
      <c r="C34" s="88"/>
      <c r="D34" s="89"/>
      <c r="E34" s="30">
        <f>$G$10*IF($G$16="Budget",'Data for Calculations'!$R$5,IF($G$16="Average",'Data for Calculations'!$R$6,'Data for Calculations'!$R$7))</f>
        <v>0</v>
      </c>
      <c r="F34" s="30">
        <f>IF($G$15="Low",$G$13*'Data for Calculations'!$R$9,$G$13*'Data for Calculations'!$Q$9)</f>
        <v>0</v>
      </c>
      <c r="G34" s="30">
        <f>$G$10*IF($G$16="Budget",'Data for Calculations'!$R$5,IF($G$16="Average",'Data for Calculations'!$R$6,'Data for Calculations'!$R$7))</f>
        <v>0</v>
      </c>
      <c r="H34" s="30">
        <f>IF($G$15="Low",$G$13*'Data for Calculations'!$R$9,$G$13*'Data for Calculations'!$Q$9)</f>
        <v>0</v>
      </c>
      <c r="I34" s="43"/>
      <c r="J34" s="43"/>
      <c r="K34" s="43"/>
      <c r="L34" s="43"/>
      <c r="M34" s="43"/>
      <c r="N34" s="43"/>
      <c r="O34" s="43"/>
    </row>
    <row r="35" spans="1:15" ht="18.75" x14ac:dyDescent="0.3">
      <c r="A35" s="55"/>
      <c r="B35" s="93" t="s">
        <v>13</v>
      </c>
      <c r="C35" s="94"/>
      <c r="D35" s="95"/>
      <c r="E35" s="23">
        <f>SUM(E25:E34)</f>
        <v>610</v>
      </c>
      <c r="F35" s="23">
        <f>SUM(F25:F34)</f>
        <v>700</v>
      </c>
      <c r="G35" s="23">
        <f>SUM(G25:G34)</f>
        <v>1210</v>
      </c>
      <c r="H35" s="23">
        <f>SUM(H25:H34)</f>
        <v>1300</v>
      </c>
      <c r="I35" s="43"/>
      <c r="J35" s="43"/>
      <c r="K35" s="43"/>
      <c r="L35" s="43"/>
      <c r="M35" s="43"/>
      <c r="N35" s="43"/>
      <c r="O35" s="43"/>
    </row>
    <row r="36" spans="1:15" s="82" customFormat="1" ht="26.25" customHeight="1" thickBot="1" x14ac:dyDescent="0.3">
      <c r="A36" s="55"/>
      <c r="B36" s="56"/>
      <c r="C36" s="56"/>
      <c r="D36" s="56"/>
      <c r="E36" s="56"/>
      <c r="F36" s="56"/>
      <c r="G36" s="56"/>
      <c r="H36" s="56"/>
      <c r="I36" s="55"/>
      <c r="J36" s="55"/>
      <c r="K36" s="55"/>
      <c r="L36" s="55"/>
      <c r="M36" s="55"/>
      <c r="N36" s="55"/>
      <c r="O36" s="55"/>
    </row>
    <row r="37" spans="1:15" s="82" customFormat="1" ht="7.5" customHeight="1" x14ac:dyDescent="0.25">
      <c r="A37" s="55"/>
      <c r="B37" s="70"/>
      <c r="C37" s="71"/>
      <c r="D37" s="56"/>
      <c r="E37" s="56"/>
      <c r="F37" s="56"/>
      <c r="G37" s="56"/>
      <c r="H37" s="56"/>
      <c r="I37" s="55"/>
      <c r="J37" s="55"/>
      <c r="K37" s="55"/>
      <c r="L37" s="55"/>
      <c r="M37" s="55"/>
      <c r="N37" s="55"/>
      <c r="O37" s="55"/>
    </row>
    <row r="38" spans="1:15" s="82" customFormat="1" ht="15" customHeight="1" x14ac:dyDescent="0.3">
      <c r="A38" s="55"/>
      <c r="B38" s="72"/>
      <c r="C38" s="73" t="s">
        <v>72</v>
      </c>
      <c r="D38" s="56"/>
      <c r="E38" s="56"/>
      <c r="F38" s="56"/>
      <c r="G38" s="56"/>
      <c r="H38" s="56"/>
      <c r="I38" s="55"/>
      <c r="J38" s="55"/>
      <c r="K38" s="55"/>
      <c r="L38" s="55"/>
      <c r="M38" s="55"/>
      <c r="N38" s="55"/>
      <c r="O38" s="55"/>
    </row>
    <row r="39" spans="1:15" s="82" customFormat="1" ht="6" customHeight="1" x14ac:dyDescent="0.25">
      <c r="A39" s="55"/>
      <c r="B39" s="72"/>
      <c r="C39" s="74"/>
      <c r="D39" s="56"/>
      <c r="E39" s="56"/>
      <c r="F39" s="56"/>
      <c r="G39" s="56"/>
      <c r="H39" s="56"/>
      <c r="I39" s="55"/>
      <c r="J39" s="55"/>
      <c r="K39" s="55"/>
      <c r="L39" s="55"/>
      <c r="M39" s="55"/>
      <c r="N39" s="55"/>
      <c r="O39" s="55"/>
    </row>
    <row r="40" spans="1:15" s="84" customFormat="1" ht="24" customHeight="1" x14ac:dyDescent="0.25">
      <c r="A40" s="75"/>
      <c r="B40" s="76"/>
      <c r="C40" s="77" t="s">
        <v>76</v>
      </c>
      <c r="D40" s="75"/>
      <c r="E40" s="78"/>
      <c r="F40" s="78"/>
      <c r="G40" s="78"/>
      <c r="H40" s="78"/>
      <c r="I40" s="75"/>
      <c r="J40" s="75"/>
      <c r="K40" s="75"/>
      <c r="L40" s="75"/>
      <c r="M40" s="75"/>
      <c r="N40" s="75"/>
      <c r="O40" s="75"/>
    </row>
    <row r="41" spans="1:15" s="84" customFormat="1" ht="24" customHeight="1" x14ac:dyDescent="0.25">
      <c r="A41" s="75"/>
      <c r="B41" s="76"/>
      <c r="C41" s="77" t="s">
        <v>77</v>
      </c>
      <c r="D41" s="75"/>
      <c r="E41" s="78"/>
      <c r="F41" s="78"/>
      <c r="G41" s="78"/>
      <c r="H41" s="78"/>
      <c r="I41" s="75"/>
      <c r="J41" s="75"/>
      <c r="K41" s="75"/>
      <c r="L41" s="75"/>
      <c r="M41" s="75"/>
      <c r="N41" s="75"/>
      <c r="O41" s="75"/>
    </row>
    <row r="42" spans="1:15" s="84" customFormat="1" ht="24" customHeight="1" x14ac:dyDescent="0.25">
      <c r="A42" s="75"/>
      <c r="B42" s="76"/>
      <c r="C42" s="77" t="s">
        <v>74</v>
      </c>
      <c r="D42" s="78"/>
      <c r="E42" s="78"/>
      <c r="F42" s="78"/>
      <c r="G42" s="78"/>
      <c r="H42" s="78"/>
      <c r="I42" s="75"/>
      <c r="J42" s="75"/>
      <c r="K42" s="75"/>
      <c r="L42" s="75"/>
      <c r="M42" s="75"/>
      <c r="N42" s="75"/>
      <c r="O42" s="75"/>
    </row>
    <row r="43" spans="1:15" s="84" customFormat="1" ht="24" customHeight="1" x14ac:dyDescent="0.25">
      <c r="A43" s="75"/>
      <c r="B43" s="76"/>
      <c r="C43" s="77" t="s">
        <v>73</v>
      </c>
      <c r="D43" s="79"/>
      <c r="E43" s="78"/>
      <c r="F43" s="78"/>
      <c r="G43" s="78"/>
      <c r="H43" s="78"/>
      <c r="I43" s="75"/>
      <c r="J43" s="75"/>
      <c r="K43" s="75"/>
      <c r="L43" s="75"/>
      <c r="M43" s="75"/>
      <c r="N43" s="75"/>
      <c r="O43" s="75"/>
    </row>
    <row r="44" spans="1:15" s="84" customFormat="1" ht="24" customHeight="1" x14ac:dyDescent="0.25">
      <c r="A44" s="75"/>
      <c r="B44" s="76"/>
      <c r="C44" s="77" t="s">
        <v>75</v>
      </c>
      <c r="D44" s="75"/>
      <c r="E44" s="78"/>
      <c r="F44" s="78"/>
      <c r="G44" s="78"/>
      <c r="H44" s="78"/>
      <c r="I44" s="75"/>
      <c r="J44" s="75"/>
      <c r="K44" s="75"/>
      <c r="L44" s="75"/>
      <c r="M44" s="75"/>
      <c r="N44" s="75"/>
      <c r="O44" s="75"/>
    </row>
    <row r="45" spans="1:15" s="82" customFormat="1" ht="7.5" customHeight="1" thickBot="1" x14ac:dyDescent="0.3">
      <c r="A45" s="55"/>
      <c r="B45" s="65"/>
      <c r="C45" s="80"/>
      <c r="D45" s="56"/>
      <c r="E45" s="56"/>
      <c r="F45" s="56"/>
      <c r="G45" s="56"/>
      <c r="H45" s="56"/>
      <c r="I45" s="55"/>
      <c r="J45" s="55"/>
      <c r="K45" s="55"/>
      <c r="L45" s="55"/>
      <c r="M45" s="55"/>
      <c r="N45" s="55"/>
      <c r="O45" s="55"/>
    </row>
    <row r="46" spans="1:15" s="82" customFormat="1" x14ac:dyDescent="0.25">
      <c r="A46" s="55"/>
      <c r="B46" s="85"/>
      <c r="C46" s="85"/>
      <c r="D46" s="55"/>
      <c r="E46" s="56"/>
      <c r="F46" s="56"/>
      <c r="G46" s="56"/>
      <c r="H46" s="56"/>
      <c r="I46" s="55"/>
      <c r="J46" s="55"/>
      <c r="K46" s="55"/>
      <c r="L46" s="55"/>
      <c r="M46" s="55"/>
      <c r="N46" s="55"/>
      <c r="O46" s="55"/>
    </row>
    <row r="47" spans="1:15" s="82" customFormat="1" x14ac:dyDescent="0.25">
      <c r="A47" s="55"/>
      <c r="B47" s="85"/>
      <c r="C47" s="85"/>
      <c r="D47" s="56"/>
      <c r="E47" s="56"/>
      <c r="F47" s="56"/>
      <c r="G47" s="56"/>
      <c r="H47" s="56"/>
      <c r="I47" s="55"/>
      <c r="J47" s="55"/>
      <c r="K47" s="55"/>
      <c r="L47" s="55"/>
      <c r="M47" s="55"/>
      <c r="N47" s="55"/>
      <c r="O47" s="55"/>
    </row>
    <row r="48" spans="1:15" s="82" customFormat="1" x14ac:dyDescent="0.25">
      <c r="A48" s="55"/>
      <c r="B48" s="81"/>
      <c r="C48" s="81"/>
      <c r="D48" s="56"/>
      <c r="E48" s="56"/>
      <c r="F48" s="56"/>
      <c r="G48" s="56"/>
      <c r="H48" s="56"/>
      <c r="I48" s="55"/>
      <c r="J48" s="55"/>
      <c r="K48" s="55"/>
      <c r="L48" s="55"/>
      <c r="M48" s="55"/>
      <c r="N48" s="55"/>
      <c r="O48" s="55"/>
    </row>
    <row r="49" spans="1:15" s="82" customFormat="1" x14ac:dyDescent="0.25">
      <c r="A49" s="55"/>
      <c r="B49" s="81"/>
      <c r="C49" s="81"/>
      <c r="D49" s="56"/>
      <c r="E49" s="56"/>
      <c r="F49" s="56"/>
      <c r="G49" s="56"/>
      <c r="H49" s="56"/>
      <c r="I49" s="55"/>
      <c r="J49" s="55"/>
      <c r="K49" s="55"/>
      <c r="L49" s="55"/>
      <c r="M49" s="55"/>
      <c r="N49" s="55"/>
      <c r="O49" s="55"/>
    </row>
    <row r="50" spans="1:15" s="82" customFormat="1" x14ac:dyDescent="0.25">
      <c r="A50" s="55"/>
      <c r="B50" s="81"/>
      <c r="C50" s="81"/>
      <c r="D50" s="56"/>
      <c r="E50" s="56"/>
      <c r="F50" s="56"/>
      <c r="G50" s="56"/>
      <c r="H50" s="56"/>
      <c r="I50" s="55"/>
      <c r="J50" s="55"/>
      <c r="K50" s="55"/>
      <c r="L50" s="55"/>
      <c r="M50" s="55"/>
      <c r="N50" s="55"/>
      <c r="O50" s="55"/>
    </row>
    <row r="51" spans="1:15" s="82" customFormat="1" x14ac:dyDescent="0.25">
      <c r="A51" s="55"/>
      <c r="B51" s="81"/>
      <c r="C51" s="81"/>
      <c r="D51" s="56"/>
      <c r="E51" s="56"/>
      <c r="F51" s="56"/>
      <c r="G51" s="56"/>
      <c r="H51" s="56"/>
      <c r="I51" s="55"/>
      <c r="J51" s="55"/>
      <c r="K51" s="55"/>
      <c r="L51" s="55"/>
      <c r="M51" s="55"/>
      <c r="N51" s="55"/>
      <c r="O51" s="55"/>
    </row>
    <row r="52" spans="1:15" s="82" customFormat="1" x14ac:dyDescent="0.25">
      <c r="A52" s="55"/>
      <c r="B52" s="81"/>
      <c r="C52" s="81"/>
      <c r="D52" s="56"/>
      <c r="E52" s="56"/>
      <c r="F52" s="56"/>
      <c r="G52" s="56"/>
      <c r="H52" s="56"/>
      <c r="I52" s="55"/>
      <c r="J52" s="55"/>
      <c r="K52" s="55"/>
      <c r="L52" s="55"/>
      <c r="M52" s="55"/>
      <c r="N52" s="55"/>
      <c r="O52" s="55"/>
    </row>
    <row r="53" spans="1:15" s="82" customFormat="1" x14ac:dyDescent="0.25">
      <c r="A53" s="55"/>
      <c r="B53" s="81"/>
      <c r="C53" s="81"/>
      <c r="D53" s="56"/>
      <c r="E53" s="56"/>
      <c r="F53" s="56"/>
      <c r="G53" s="56"/>
      <c r="H53" s="56"/>
      <c r="I53" s="55"/>
      <c r="J53" s="55"/>
      <c r="K53" s="55"/>
      <c r="L53" s="55"/>
      <c r="M53" s="55"/>
      <c r="N53" s="55"/>
      <c r="O53" s="55"/>
    </row>
    <row r="54" spans="1:15" s="82" customFormat="1" x14ac:dyDescent="0.25">
      <c r="A54" s="55"/>
      <c r="B54" s="85"/>
      <c r="C54" s="85"/>
      <c r="D54" s="56"/>
      <c r="E54" s="56"/>
      <c r="F54" s="56"/>
      <c r="G54" s="56"/>
      <c r="H54" s="56"/>
      <c r="I54" s="55"/>
      <c r="J54" s="55"/>
      <c r="K54" s="55"/>
      <c r="L54" s="55"/>
      <c r="M54" s="55"/>
      <c r="N54" s="55"/>
      <c r="O54" s="55"/>
    </row>
    <row r="55" spans="1:15" x14ac:dyDescent="0.25">
      <c r="B55" s="56"/>
      <c r="C55" s="56"/>
      <c r="D55" s="56"/>
      <c r="E55" s="46"/>
      <c r="F55" s="46"/>
      <c r="G55" s="46"/>
      <c r="H55" s="46"/>
      <c r="I55" s="43"/>
      <c r="J55" s="43"/>
      <c r="K55" s="43"/>
      <c r="L55" s="43"/>
      <c r="M55" s="43"/>
      <c r="N55" s="43"/>
      <c r="O55" s="43"/>
    </row>
    <row r="56" spans="1:15" x14ac:dyDescent="0.25">
      <c r="B56" s="82"/>
      <c r="C56" s="82"/>
      <c r="D56" s="82"/>
    </row>
  </sheetData>
  <sheetProtection algorithmName="SHA-512" hashValue="YPcZ3iuO/KkvKH3w9YcSxC9X4Yhi4Kh9H9p2b4qRXvglaXQBUA6j08GGTjz3OqxT/uEdw8QkPPaNgyOH7AUBGQ==" saltValue="TX30g9VEdgUD/kuhj3EFuQ==" spinCount="100000" sheet="1" objects="1" scenarios="1" selectLockedCells="1"/>
  <mergeCells count="19">
    <mergeCell ref="B23:D23"/>
    <mergeCell ref="B25:D25"/>
    <mergeCell ref="B26:D26"/>
    <mergeCell ref="B46:C46"/>
    <mergeCell ref="B47:C47"/>
    <mergeCell ref="B54:C54"/>
    <mergeCell ref="E1:H2"/>
    <mergeCell ref="B32:D32"/>
    <mergeCell ref="B33:D33"/>
    <mergeCell ref="B34:D34"/>
    <mergeCell ref="B35:D35"/>
    <mergeCell ref="C7:C19"/>
    <mergeCell ref="B27:D27"/>
    <mergeCell ref="B28:D28"/>
    <mergeCell ref="B29:D29"/>
    <mergeCell ref="B30:D30"/>
    <mergeCell ref="B31:D31"/>
    <mergeCell ref="E5:H5"/>
    <mergeCell ref="B22:D22"/>
  </mergeCells>
  <hyperlinks>
    <hyperlink ref="C42" r:id="rId1" xr:uid="{431F542F-ADCC-4C7E-93D4-202D0301E5AC}"/>
    <hyperlink ref="C44" r:id="rId2" xr:uid="{B892BA28-BFDD-4479-AEC4-23B6128BCAE8}"/>
    <hyperlink ref="C43" r:id="rId3" xr:uid="{BB1421AB-F704-46EA-BF30-81572FBF3F89}"/>
    <hyperlink ref="C41" r:id="rId4" xr:uid="{6AF2BC6B-F397-4965-913B-4777BD6DEEAA}"/>
    <hyperlink ref="C40" r:id="rId5" xr:uid="{3D6DA85B-F1F7-45DC-83B0-4BFCA7BDF8F2}"/>
  </hyperlinks>
  <pageMargins left="0.7" right="0.7" top="0.75" bottom="0.75" header="0.3" footer="0.3"/>
  <pageSetup paperSize="9" orientation="portrait" r:id="rId6"/>
  <drawing r:id="rId7"/>
  <extLst>
    <ext xmlns:x14="http://schemas.microsoft.com/office/spreadsheetml/2009/9/main" uri="{CCE6A557-97BC-4b89-ADB6-D9C93CAAB3DF}">
      <x14:dataValidations xmlns:xm="http://schemas.microsoft.com/office/excel/2006/main" count="6">
        <x14:dataValidation type="list" allowBlank="1" showInputMessage="1" showErrorMessage="1" errorTitle="Invalid Selection" error="Click the 'down' button and select your option from the list" xr:uid="{CB719F80-594C-4E31-9576-FAA3238944BC}">
          <x14:formula1>
            <xm:f>'Data for Calculations'!$L$5:$L$6</xm:f>
          </x14:formula1>
          <xm:sqref>F23</xm:sqref>
        </x14:dataValidation>
        <x14:dataValidation type="list" allowBlank="1" showInputMessage="1" showErrorMessage="1" errorTitle="Invalid Selection" error="Click the 'down' button and select your option from the list" xr:uid="{57B1F079-B514-406E-B67C-0DD92E850305}">
          <x14:formula1>
            <xm:f>'Data for Calculations'!$D$5:$D$7</xm:f>
          </x14:formula1>
          <xm:sqref>G16</xm:sqref>
        </x14:dataValidation>
        <x14:dataValidation type="list" allowBlank="1" showInputMessage="1" showErrorMessage="1" errorTitle="Invalid Selection" error="Click the 'down' button and select your option from the list" xr:uid="{3D9408A1-970D-498E-A4E5-97081F98CAA9}">
          <x14:formula1>
            <xm:f>'Data for Calculations'!$B$5:$B$6</xm:f>
          </x14:formula1>
          <xm:sqref>G15</xm:sqref>
        </x14:dataValidation>
        <x14:dataValidation type="list" allowBlank="1" showInputMessage="1" showErrorMessage="1" errorTitle="Invalid Selection" error="Click the 'down' button and select your option from the list" xr:uid="{43556696-5671-49C0-90F0-2074BADFEBC5}">
          <x14:formula1>
            <xm:f>'Data for Calculations'!$F$5:$F$7</xm:f>
          </x14:formula1>
          <xm:sqref>G22</xm:sqref>
        </x14:dataValidation>
        <x14:dataValidation type="list" allowBlank="1" showInputMessage="1" showErrorMessage="1" errorTitle="Invalid Selection" error="Click the 'down' button and select your option from the list" xr:uid="{BCC45EBA-A0A3-4A5E-A9D2-DA3B1CFC3F9C}">
          <x14:formula1>
            <xm:f>'Data for Calculations'!$H$5:$H$7</xm:f>
          </x14:formula1>
          <xm:sqref>H22</xm:sqref>
        </x14:dataValidation>
        <x14:dataValidation type="list" allowBlank="1" showInputMessage="1" showErrorMessage="1" errorTitle="Invalid Selection" error="Click the 'down' button and select your option from the list" xr:uid="{04605370-A538-410C-94CF-4507A34E5D3B}">
          <x14:formula1>
            <xm:f>'Data for Calculations'!$J$5:$J$7</xm:f>
          </x14:formula1>
          <xm:sqref>E23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6BF6FD-6F25-4955-B0C1-B8D1F78EF34D}">
  <dimension ref="B1:V35"/>
  <sheetViews>
    <sheetView workbookViewId="0">
      <selection activeCell="L15" sqref="L15"/>
    </sheetView>
  </sheetViews>
  <sheetFormatPr defaultRowHeight="15" x14ac:dyDescent="0.25"/>
  <cols>
    <col min="1" max="1" width="3.85546875" customWidth="1"/>
    <col min="2" max="2" width="7.28515625" bestFit="1" customWidth="1"/>
    <col min="3" max="3" width="2" customWidth="1"/>
    <col min="4" max="4" width="15.5703125" bestFit="1" customWidth="1"/>
    <col min="5" max="5" width="2" customWidth="1"/>
    <col min="6" max="6" width="29" bestFit="1" customWidth="1"/>
    <col min="7" max="7" width="2" customWidth="1"/>
    <col min="8" max="8" width="26" bestFit="1" customWidth="1"/>
    <col min="9" max="9" width="2" customWidth="1"/>
    <col min="10" max="10" width="30.28515625" bestFit="1" customWidth="1"/>
    <col min="11" max="11" width="2" customWidth="1"/>
    <col min="12" max="12" width="27.42578125" bestFit="1" customWidth="1"/>
    <col min="13" max="13" width="5.7109375" customWidth="1"/>
    <col min="14" max="14" width="16.42578125" customWidth="1"/>
    <col min="15" max="15" width="15.85546875" customWidth="1"/>
    <col min="16" max="16" width="24.7109375" style="2" bestFit="1" customWidth="1"/>
    <col min="17" max="18" width="9.140625" style="16"/>
    <col min="19" max="19" width="15.140625" customWidth="1"/>
  </cols>
  <sheetData>
    <row r="1" spans="2:22" x14ac:dyDescent="0.25">
      <c r="B1" s="122" t="s">
        <v>78</v>
      </c>
      <c r="C1" s="122"/>
      <c r="D1" s="122"/>
      <c r="E1" s="122"/>
      <c r="F1" s="122"/>
      <c r="G1" s="122"/>
      <c r="H1" s="122"/>
    </row>
    <row r="2" spans="2:22" x14ac:dyDescent="0.25">
      <c r="B2" s="122"/>
      <c r="C2" s="122"/>
      <c r="D2" s="122"/>
      <c r="E2" s="122"/>
      <c r="F2" s="122"/>
      <c r="G2" s="122"/>
      <c r="H2" s="122"/>
      <c r="N2" s="1" t="s">
        <v>51</v>
      </c>
    </row>
    <row r="4" spans="2:22" s="1" customFormat="1" x14ac:dyDescent="0.25">
      <c r="B4" s="1" t="s">
        <v>5</v>
      </c>
      <c r="D4" s="1" t="s">
        <v>17</v>
      </c>
      <c r="F4" s="1" t="s">
        <v>21</v>
      </c>
      <c r="H4" s="1" t="s">
        <v>8</v>
      </c>
      <c r="J4" s="1" t="s">
        <v>7</v>
      </c>
      <c r="L4" s="1" t="s">
        <v>9</v>
      </c>
      <c r="N4"/>
      <c r="O4"/>
      <c r="P4" s="2"/>
      <c r="Q4" s="14" t="s">
        <v>14</v>
      </c>
      <c r="R4" s="14" t="s">
        <v>15</v>
      </c>
      <c r="U4" s="1" t="s">
        <v>49</v>
      </c>
      <c r="V4" s="22">
        <v>44927</v>
      </c>
    </row>
    <row r="5" spans="2:22" x14ac:dyDescent="0.25">
      <c r="B5" t="s">
        <v>14</v>
      </c>
      <c r="D5" t="s">
        <v>18</v>
      </c>
      <c r="F5" t="s">
        <v>22</v>
      </c>
      <c r="H5" t="s">
        <v>24</v>
      </c>
      <c r="J5" t="s">
        <v>22</v>
      </c>
      <c r="L5" t="s">
        <v>24</v>
      </c>
      <c r="N5" s="111" t="s">
        <v>2</v>
      </c>
      <c r="O5" s="110" t="s">
        <v>34</v>
      </c>
      <c r="P5" s="12" t="s">
        <v>18</v>
      </c>
      <c r="Q5" s="115">
        <v>140</v>
      </c>
      <c r="R5" s="116">
        <v>140</v>
      </c>
      <c r="U5" s="1" t="s">
        <v>50</v>
      </c>
      <c r="V5" s="22">
        <v>45047</v>
      </c>
    </row>
    <row r="6" spans="2:22" x14ac:dyDescent="0.25">
      <c r="B6" t="s">
        <v>15</v>
      </c>
      <c r="D6" t="s">
        <v>19</v>
      </c>
      <c r="F6" t="s">
        <v>16</v>
      </c>
      <c r="H6" t="s">
        <v>25</v>
      </c>
      <c r="J6" t="s">
        <v>16</v>
      </c>
      <c r="L6" t="s">
        <v>25</v>
      </c>
      <c r="N6" s="111"/>
      <c r="O6" s="110"/>
      <c r="P6" s="12" t="s">
        <v>19</v>
      </c>
      <c r="Q6" s="115">
        <v>200</v>
      </c>
      <c r="R6" s="116">
        <v>200</v>
      </c>
    </row>
    <row r="7" spans="2:22" x14ac:dyDescent="0.25">
      <c r="D7" t="s">
        <v>20</v>
      </c>
      <c r="F7" t="s">
        <v>23</v>
      </c>
      <c r="H7" t="s">
        <v>37</v>
      </c>
      <c r="J7" t="s">
        <v>23</v>
      </c>
      <c r="N7" s="111"/>
      <c r="O7" s="110"/>
      <c r="P7" s="12" t="s">
        <v>20</v>
      </c>
      <c r="Q7" s="115">
        <v>300</v>
      </c>
      <c r="R7" s="116">
        <v>300</v>
      </c>
    </row>
    <row r="8" spans="2:22" x14ac:dyDescent="0.25">
      <c r="N8" s="111"/>
      <c r="O8" s="112" t="s">
        <v>32</v>
      </c>
      <c r="P8" s="112"/>
      <c r="Q8" s="117">
        <v>0</v>
      </c>
      <c r="R8" s="117">
        <v>0</v>
      </c>
    </row>
    <row r="9" spans="2:22" x14ac:dyDescent="0.25">
      <c r="N9" s="111"/>
      <c r="O9" s="112" t="s">
        <v>33</v>
      </c>
      <c r="P9" s="112"/>
      <c r="Q9" s="117">
        <v>70</v>
      </c>
      <c r="R9" s="117">
        <v>50</v>
      </c>
    </row>
    <row r="10" spans="2:22" x14ac:dyDescent="0.25">
      <c r="N10" s="21"/>
      <c r="O10" s="10"/>
      <c r="P10" s="20" t="s">
        <v>44</v>
      </c>
      <c r="Q10" s="19"/>
      <c r="R10" s="19"/>
    </row>
    <row r="12" spans="2:22" ht="45" x14ac:dyDescent="0.25">
      <c r="Q12" s="114" t="s">
        <v>14</v>
      </c>
      <c r="R12" s="114" t="s">
        <v>15</v>
      </c>
      <c r="S12" s="113" t="s">
        <v>54</v>
      </c>
    </row>
    <row r="13" spans="2:22" x14ac:dyDescent="0.25">
      <c r="O13" s="111" t="s">
        <v>43</v>
      </c>
      <c r="P13" s="12" t="s">
        <v>22</v>
      </c>
      <c r="Q13" s="118">
        <v>180</v>
      </c>
      <c r="R13" s="118">
        <v>125</v>
      </c>
      <c r="S13" s="119">
        <v>6</v>
      </c>
    </row>
    <row r="14" spans="2:22" x14ac:dyDescent="0.25">
      <c r="O14" s="111"/>
      <c r="P14" s="12" t="s">
        <v>16</v>
      </c>
      <c r="Q14" s="118">
        <v>180</v>
      </c>
      <c r="R14" s="118">
        <v>125</v>
      </c>
      <c r="S14" s="119">
        <v>7</v>
      </c>
    </row>
    <row r="15" spans="2:22" x14ac:dyDescent="0.25">
      <c r="O15" s="111"/>
      <c r="P15" s="12" t="s">
        <v>23</v>
      </c>
      <c r="Q15" s="118">
        <v>180</v>
      </c>
      <c r="R15" s="118">
        <v>125</v>
      </c>
      <c r="S15" s="119">
        <v>8</v>
      </c>
    </row>
    <row r="16" spans="2:22" x14ac:dyDescent="0.25">
      <c r="O16" s="111"/>
      <c r="P16" s="12" t="s">
        <v>45</v>
      </c>
      <c r="Q16" s="120">
        <v>240</v>
      </c>
      <c r="R16" s="120">
        <v>120</v>
      </c>
      <c r="S16" s="119">
        <v>10</v>
      </c>
    </row>
    <row r="17" spans="15:19" x14ac:dyDescent="0.25">
      <c r="O17" s="111"/>
      <c r="P17" s="12" t="s">
        <v>46</v>
      </c>
      <c r="Q17" s="120">
        <v>350</v>
      </c>
      <c r="R17" s="120">
        <v>200</v>
      </c>
      <c r="S17" s="119">
        <v>15</v>
      </c>
    </row>
    <row r="18" spans="15:19" x14ac:dyDescent="0.25">
      <c r="O18" s="111"/>
      <c r="P18" s="12" t="s">
        <v>47</v>
      </c>
      <c r="Q18" s="120">
        <v>325</v>
      </c>
      <c r="R18" s="120">
        <v>200</v>
      </c>
      <c r="S18" s="119">
        <v>17</v>
      </c>
    </row>
    <row r="19" spans="15:19" x14ac:dyDescent="0.25">
      <c r="O19" s="111"/>
      <c r="P19" s="12" t="s">
        <v>37</v>
      </c>
      <c r="Q19" s="121"/>
      <c r="R19" s="121"/>
      <c r="S19" s="119">
        <v>22</v>
      </c>
    </row>
    <row r="20" spans="15:19" x14ac:dyDescent="0.25">
      <c r="P20" s="20" t="s">
        <v>48</v>
      </c>
      <c r="Q20" s="19"/>
      <c r="R20" s="19"/>
      <c r="S20" s="8"/>
    </row>
    <row r="21" spans="15:19" x14ac:dyDescent="0.25">
      <c r="P21" s="10"/>
      <c r="Q21" s="19"/>
      <c r="R21" s="19"/>
      <c r="S21" s="8"/>
    </row>
    <row r="22" spans="15:19" x14ac:dyDescent="0.25">
      <c r="P22" s="10"/>
      <c r="Q22" s="19"/>
      <c r="R22" s="19"/>
      <c r="S22" s="8"/>
    </row>
    <row r="24" spans="15:19" x14ac:dyDescent="0.25">
      <c r="Q24" s="15" t="s">
        <v>14</v>
      </c>
      <c r="R24" s="15" t="s">
        <v>15</v>
      </c>
    </row>
    <row r="25" spans="15:19" x14ac:dyDescent="0.25">
      <c r="O25" s="13" t="s">
        <v>35</v>
      </c>
      <c r="P25" s="12" t="s">
        <v>38</v>
      </c>
      <c r="Q25" s="117">
        <v>130</v>
      </c>
      <c r="R25" s="117">
        <v>100</v>
      </c>
    </row>
    <row r="26" spans="15:19" x14ac:dyDescent="0.25">
      <c r="O26" s="110" t="s">
        <v>3</v>
      </c>
      <c r="P26" s="12" t="s">
        <v>36</v>
      </c>
      <c r="Q26" s="117">
        <v>1000</v>
      </c>
      <c r="R26" s="117">
        <v>900</v>
      </c>
    </row>
    <row r="27" spans="15:19" x14ac:dyDescent="0.25">
      <c r="O27" s="110"/>
      <c r="P27" s="12" t="s">
        <v>24</v>
      </c>
      <c r="Q27" s="117">
        <v>1000</v>
      </c>
      <c r="R27" s="117">
        <v>900</v>
      </c>
    </row>
    <row r="28" spans="15:19" x14ac:dyDescent="0.25">
      <c r="O28" s="110"/>
      <c r="P28" s="12" t="s">
        <v>25</v>
      </c>
      <c r="Q28" s="117">
        <v>1100</v>
      </c>
      <c r="R28" s="117">
        <v>1000</v>
      </c>
    </row>
    <row r="29" spans="15:19" x14ac:dyDescent="0.25">
      <c r="O29" s="110"/>
      <c r="P29" s="12" t="s">
        <v>37</v>
      </c>
      <c r="Q29" s="117">
        <v>2000</v>
      </c>
      <c r="R29" s="117">
        <v>1900</v>
      </c>
    </row>
    <row r="30" spans="15:19" x14ac:dyDescent="0.25">
      <c r="O30" s="17" t="s">
        <v>40</v>
      </c>
    </row>
    <row r="31" spans="15:19" x14ac:dyDescent="0.25">
      <c r="O31" s="18" t="s">
        <v>39</v>
      </c>
    </row>
    <row r="32" spans="15:19" x14ac:dyDescent="0.25">
      <c r="O32" s="18" t="s">
        <v>41</v>
      </c>
    </row>
    <row r="33" spans="15:15" x14ac:dyDescent="0.25">
      <c r="O33" s="18" t="s">
        <v>42</v>
      </c>
    </row>
    <row r="34" spans="15:15" x14ac:dyDescent="0.25">
      <c r="O34" s="18" t="s">
        <v>52</v>
      </c>
    </row>
    <row r="35" spans="15:15" x14ac:dyDescent="0.25">
      <c r="O35" s="18" t="s">
        <v>53</v>
      </c>
    </row>
  </sheetData>
  <mergeCells count="7">
    <mergeCell ref="B1:H2"/>
    <mergeCell ref="O26:O29"/>
    <mergeCell ref="O13:O19"/>
    <mergeCell ref="N5:N9"/>
    <mergeCell ref="O5:O7"/>
    <mergeCell ref="O8:P8"/>
    <mergeCell ref="O9:P9"/>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Cost Calculator</vt:lpstr>
      <vt:lpstr>Data for Calculations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dcterms:created xsi:type="dcterms:W3CDTF">2022-06-18T22:22:35Z</dcterms:created>
  <dcterms:modified xsi:type="dcterms:W3CDTF">2022-06-26T09:33:49Z</dcterms:modified>
</cp:coreProperties>
</file>